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xlsBook"/>
  <mc:AlternateContent xmlns:mc="http://schemas.openxmlformats.org/markup-compatibility/2006">
    <mc:Choice Requires="x15">
      <x15ac:absPath xmlns:x15ac="http://schemas.microsoft.com/office/spreadsheetml/2010/11/ac" url="C:\Users\mgurysheva\Desktop\мацко\"/>
    </mc:Choice>
  </mc:AlternateContent>
  <xr:revisionPtr revIDLastSave="0" documentId="8_{AC50CD39-1A74-45CD-9935-1B21B712E6B1}" xr6:coauthVersionLast="47" xr6:coauthVersionMax="47" xr10:uidLastSave="{00000000-0000-0000-0000-000000000000}"/>
  <bookViews>
    <workbookView xWindow="-120" yWindow="-120" windowWidth="29040" windowHeight="15840" tabRatio="887" firstSheet="2" activeTab="4" xr2:uid="{00000000-000D-0000-FFFF-FFFF00000000}"/>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state="veryHidden" r:id="rId32"/>
    <sheet name="Форма 4.7" sheetId="608" state="veryHidden" r:id="rId33"/>
    <sheet name="Форма 4.8" sheetId="610" state="veryHidden" r:id="rId34"/>
    <sheet name="Форма 1.0.2" sheetId="550" state="veryHidden" r:id="rId35"/>
    <sheet name="Сведения об изменении" sheetId="568" state="veryHidden" r:id="rId36"/>
    <sheet name="Форма 1.0.1 | Форма 4.8" sheetId="646"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тарифов'!$F$20:$F$34</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тарифов'!$E$20:$W$34</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потр'!$M$18:$AD$50</definedName>
    <definedName name="checkCell_List06_13_double_date">'Форма 4.2.1 | Т-ТЭ | потр'!$AE$18:$AE$50</definedName>
    <definedName name="checkCell_List06_13_unique_t">'Форма 4.2.1 | Т-ТЭ | потр'!$M$18:$M$50</definedName>
    <definedName name="checkCell_List06_13_unique_t1">'Форма 4.2.1 | Т-ТЭ | потр'!$AF$18:$AF$50</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4.7'!$F$7:$I$25</definedName>
    <definedName name="checkCells_List05_13">'Форма 1.0.1 | Т-ТЭ | потр'!$F$7:$I$25</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et_union_hor!$O$238:$AC$243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et_union_hor!$AC$238:$AC$251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тарифов'!$K$20:$K$34</definedName>
    <definedName name="flagSource">'Перечень тарифов'!$S$20:$S$34</definedName>
    <definedName name="flagST">'Перечень тарифов'!$O$20:$O$34</definedName>
    <definedName name="flagTN">'Форма 4.2.4 | Т-подкл'!$N$18:$N$31</definedName>
    <definedName name="flagTS">'Форма 4.2.4 | Т-подкл'!$R$18:$R$31</definedName>
    <definedName name="flagTwoTariff">'Перечень тарифов'!$G$20:$G$34</definedName>
    <definedName name="flagUsedTer_List01">Территории!$P$11:$P$15</definedName>
    <definedName name="group_rates">'Перечень тарифов'!$E$20:$E$34</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тарифов'!$A$20:$A$34</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REESTR_MO!$A$2:$D$113</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потр'!$O$18:$O$50</definedName>
    <definedName name="List06_13_MC2">'Форма 4.2.1 | Т-ТЭ | потр'!$AC$18:$AC$50</definedName>
    <definedName name="List06_13_note">'Форма 4.2.1 | Т-ТЭ | потр'!$AD$18:$AD$50</definedName>
    <definedName name="List06_13_Period">'Форма 4.2.1 | Т-ТЭ | потр'!$O$18:$U$50</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тарифов'!$N$20:$N$34</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тарифов'!$J$20:$J$34</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тарифов'!$C$20:$C$34</definedName>
    <definedName name="pDel_List02_1">'Перечень тарифов'!$H$20:$H$34</definedName>
    <definedName name="pDel_List02_2">'Перечень тарифов'!$L$20:$L$34</definedName>
    <definedName name="pDel_List02_3">'Перечень тарифов'!$P$20:$P$34</definedName>
    <definedName name="pDel_List02_4">'Перечень тарифов'!$T$20:$T$34</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потр'!$K$18:$K$50</definedName>
    <definedName name="pDel_List06_13_2">'Форма 4.2.1 | Т-ТЭ | потр'!$J$18:$J$50</definedName>
    <definedName name="pDel_List06_13_3">'Форма 4.2.1 | Т-ТЭ | потр'!$I$18:$I$50</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тарифов'!$E$34</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потр'!$AC$13:$AC$50</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REESTR_ORG!$A$2:$J$180</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тарифов'!$R$20:$R$34</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тарифов'!$W$20:$W$34</definedName>
    <definedName name="warmSource">'Перечень тарифов'!$V$20:$V$34</definedName>
    <definedName name="year_list">TEHSHEET!$C$2:$C$6</definedName>
    <definedName name="year_list1">TEHSHEET!$B$2:$B$27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7" i="642" l="1"/>
  <c r="O8" i="642"/>
  <c r="O9" i="642"/>
  <c r="O10" i="642"/>
  <c r="N17" i="642"/>
  <c r="O17" i="642" s="1"/>
  <c r="P17" i="642" s="1"/>
  <c r="Q17" i="642" s="1"/>
  <c r="R17" i="642" s="1"/>
  <c r="S17" i="642" s="1"/>
  <c r="U17" i="642" s="1"/>
  <c r="V17" i="642" s="1"/>
  <c r="W17" i="642" s="1"/>
  <c r="X17" i="642" s="1"/>
  <c r="Y17" i="642" s="1"/>
  <c r="Z17" i="642" s="1"/>
  <c r="AB17" i="642" s="1"/>
  <c r="AC17" i="642" s="1"/>
  <c r="AD17" i="642" s="1"/>
  <c r="O18" i="642"/>
  <c r="AG18" i="642"/>
  <c r="AG19" i="642"/>
  <c r="AG20" i="642"/>
  <c r="AG21" i="642"/>
  <c r="AG22" i="642"/>
  <c r="AG23" i="642"/>
  <c r="Q25" i="642"/>
  <c r="X25" i="642"/>
  <c r="AG24" i="642"/>
  <c r="AG25" i="642"/>
  <c r="AG26" i="642"/>
  <c r="AG27" i="642"/>
  <c r="AG28" i="642"/>
  <c r="O29" i="642"/>
  <c r="AG29" i="642"/>
  <c r="AG30" i="642"/>
  <c r="AG31" i="642"/>
  <c r="AG32" i="642"/>
  <c r="AG33" i="642"/>
  <c r="AG34" i="642"/>
  <c r="Q36" i="642"/>
  <c r="X36" i="642"/>
  <c r="AG35" i="642"/>
  <c r="AG36" i="642"/>
  <c r="AG37" i="642"/>
  <c r="AG38" i="642"/>
  <c r="AG39" i="642"/>
  <c r="O40" i="642"/>
  <c r="AG40" i="642"/>
  <c r="AG41" i="642"/>
  <c r="AG42" i="642"/>
  <c r="AG43" i="642"/>
  <c r="AG44" i="642"/>
  <c r="AG45" i="642"/>
  <c r="Q47" i="642"/>
  <c r="X47" i="642"/>
  <c r="AG46" i="642"/>
  <c r="AG47" i="642"/>
  <c r="AG48" i="642"/>
  <c r="AG49" i="642"/>
  <c r="AG50" i="64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X245" i="471"/>
  <c r="H24" i="646"/>
  <c r="H23" i="646"/>
  <c r="H21" i="646"/>
  <c r="H20" i="646"/>
  <c r="H18" i="646"/>
  <c r="H17" i="646"/>
  <c r="H15" i="646"/>
  <c r="H14" i="646"/>
  <c r="H12" i="646"/>
  <c r="H11" i="646"/>
  <c r="H9" i="646"/>
  <c r="H8" i="646"/>
  <c r="H7" i="646"/>
  <c r="H24" i="622"/>
  <c r="H21" i="622"/>
  <c r="H20" i="622"/>
  <c r="H23" i="622"/>
  <c r="H19" i="622"/>
  <c r="H18" i="622"/>
  <c r="H15" i="622"/>
  <c r="H14" i="622"/>
  <c r="H17" i="622"/>
  <c r="H12" i="622"/>
  <c r="H9" i="622"/>
  <c r="H8" i="622"/>
  <c r="H24" i="643"/>
  <c r="H21" i="643"/>
  <c r="H20" i="643"/>
  <c r="H23" i="643"/>
  <c r="H18" i="643"/>
  <c r="H15" i="643"/>
  <c r="H14" i="643"/>
  <c r="H17" i="643"/>
  <c r="H12" i="643"/>
  <c r="H9" i="643"/>
  <c r="H8" i="643"/>
  <c r="R14" i="601"/>
  <c r="H25" i="646" s="1"/>
  <c r="R13" i="601"/>
  <c r="R12" i="601"/>
  <c r="P12" i="601"/>
  <c r="L40" i="642"/>
  <c r="AE46" i="642"/>
  <c r="F23" i="646"/>
  <c r="F24" i="646"/>
  <c r="F25" i="622"/>
  <c r="F20" i="643"/>
  <c r="F18" i="643"/>
  <c r="L33" i="642"/>
  <c r="L45" i="642"/>
  <c r="F19" i="646"/>
  <c r="F19" i="622"/>
  <c r="F17" i="643"/>
  <c r="F21" i="622"/>
  <c r="M13" i="601"/>
  <c r="F18" i="646"/>
  <c r="F16" i="622"/>
  <c r="L31" i="642"/>
  <c r="L43" i="642"/>
  <c r="F22" i="622"/>
  <c r="L20" i="642"/>
  <c r="L24" i="642"/>
  <c r="L32" i="642"/>
  <c r="L44" i="642"/>
  <c r="F16" i="646"/>
  <c r="F15" i="646"/>
  <c r="F23" i="622"/>
  <c r="F24" i="643"/>
  <c r="F16" i="643"/>
  <c r="L29" i="642"/>
  <c r="AE35" i="642"/>
  <c r="F21" i="646"/>
  <c r="F14" i="646"/>
  <c r="F13" i="646"/>
  <c r="F14" i="622"/>
  <c r="F21" i="643"/>
  <c r="F19" i="643"/>
  <c r="L21" i="642"/>
  <c r="L41" i="642"/>
  <c r="F12" i="646"/>
  <c r="F11" i="646"/>
  <c r="F22" i="643"/>
  <c r="F20" i="646"/>
  <c r="F23" i="643"/>
  <c r="F8" i="646"/>
  <c r="F14" i="643"/>
  <c r="L19" i="642"/>
  <c r="L35" i="642"/>
  <c r="F9" i="646"/>
  <c r="F15" i="643"/>
  <c r="L18" i="642"/>
  <c r="AE24" i="642"/>
  <c r="F17" i="646"/>
  <c r="F22" i="646"/>
  <c r="F20" i="622"/>
  <c r="F15" i="622"/>
  <c r="F25" i="643"/>
  <c r="M14" i="601"/>
  <c r="L22" i="642"/>
  <c r="L30" i="642"/>
  <c r="L34" i="642"/>
  <c r="L42" i="642"/>
  <c r="L46" i="642"/>
  <c r="F10" i="646"/>
  <c r="F18" i="622"/>
  <c r="F24" i="622"/>
  <c r="M12" i="601"/>
  <c r="L23" i="642"/>
  <c r="F25" i="646"/>
  <c r="F17" i="622"/>
  <c r="H19" i="646" l="1"/>
  <c r="H13" i="643"/>
  <c r="H25" i="622"/>
  <c r="H13" i="646"/>
  <c r="H19" i="643"/>
  <c r="H25" i="643"/>
  <c r="H13" i="622"/>
  <c r="O7" i="627" l="1"/>
  <c r="O8" i="627"/>
  <c r="O9" i="627"/>
  <c r="O10" i="627"/>
  <c r="O17" i="627"/>
  <c r="P17" i="627" s="1"/>
  <c r="Q17" i="627" s="1"/>
  <c r="R17" i="627" s="1"/>
  <c r="S17" i="627" s="1"/>
  <c r="U17" i="627" s="1"/>
  <c r="V17" i="627" s="1"/>
  <c r="W17" i="627" s="1"/>
  <c r="Z24" i="627"/>
  <c r="Q25" i="627"/>
  <c r="B2" i="525"/>
  <c r="B3" i="525"/>
  <c r="E3" i="437"/>
  <c r="Y23" i="627"/>
  <c r="X24" i="627"/>
  <c r="L21" i="627"/>
  <c r="L20" i="627"/>
  <c r="L24" i="627"/>
  <c r="L18" i="627"/>
  <c r="L23" i="627"/>
  <c r="L19" i="627"/>
  <c r="O7" i="632" l="1"/>
  <c r="O8" i="632"/>
  <c r="O9" i="632"/>
  <c r="O10" i="632"/>
  <c r="O18" i="632"/>
  <c r="P18" i="632" s="1"/>
  <c r="Q18" i="632" s="1"/>
  <c r="R18" i="632" s="1"/>
  <c r="S18" i="632" s="1"/>
  <c r="T18" i="632" s="1"/>
  <c r="V18" i="632" s="1"/>
  <c r="X18" i="632" s="1"/>
  <c r="R24" i="632"/>
  <c r="L22" i="632"/>
  <c r="Y23" i="632"/>
  <c r="L19" i="632"/>
  <c r="L23" i="632"/>
  <c r="L21" i="632"/>
  <c r="L20" i="632"/>
  <c r="M12" i="550" l="1"/>
  <c r="AG251" i="471" l="1"/>
  <c r="AG250" i="471"/>
  <c r="AG249" i="471"/>
  <c r="AG248" i="471"/>
  <c r="AG247" i="471"/>
  <c r="AG246" i="471"/>
  <c r="AG245" i="471"/>
  <c r="Q245" i="471"/>
  <c r="AG244" i="471"/>
  <c r="AG243" i="471"/>
  <c r="AG242" i="471"/>
  <c r="AG241" i="471"/>
  <c r="AG240" i="471"/>
  <c r="AG239" i="471"/>
  <c r="AG238" i="471"/>
  <c r="H11" i="643"/>
  <c r="H7" i="643"/>
  <c r="F8" i="643"/>
  <c r="F11" i="643"/>
  <c r="L238" i="471"/>
  <c r="F13" i="643"/>
  <c r="L240" i="471"/>
  <c r="L244" i="471"/>
  <c r="AE244" i="471"/>
  <c r="L241" i="471"/>
  <c r="F9" i="643"/>
  <c r="F12" i="643"/>
  <c r="L239" i="471"/>
  <c r="F10" i="643"/>
  <c r="L242" i="471"/>
  <c r="L243"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X26" i="640"/>
  <c r="L26" i="640"/>
  <c r="L225" i="471"/>
  <c r="L222" i="471"/>
  <c r="L226" i="471"/>
  <c r="L224" i="471"/>
  <c r="L21" i="640"/>
  <c r="F12" i="641"/>
  <c r="L223" i="471"/>
  <c r="F9" i="641"/>
  <c r="F8" i="641"/>
  <c r="X226" i="471"/>
  <c r="L20" i="640"/>
  <c r="L23" i="640"/>
  <c r="L24" i="640"/>
  <c r="L22" i="640"/>
  <c r="F13" i="641"/>
  <c r="F11" i="641"/>
  <c r="L221" i="471"/>
  <c r="L25" i="640"/>
  <c r="F10" i="641"/>
  <c r="L220"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Y166" i="471"/>
  <c r="F8" i="634"/>
  <c r="L146" i="471"/>
  <c r="F9" i="634"/>
  <c r="L126" i="471"/>
  <c r="F9" i="636"/>
  <c r="L106" i="471"/>
  <c r="L71" i="471"/>
  <c r="F11" i="635"/>
  <c r="X73" i="471"/>
  <c r="X131" i="471"/>
  <c r="L88" i="471"/>
  <c r="L183" i="471"/>
  <c r="F11" i="634"/>
  <c r="L50" i="471"/>
  <c r="AC109" i="471"/>
  <c r="F12" i="636"/>
  <c r="F8" i="639"/>
  <c r="L161" i="471"/>
  <c r="L32" i="471"/>
  <c r="L167" i="471"/>
  <c r="X149" i="471"/>
  <c r="L195" i="471"/>
  <c r="L143" i="471"/>
  <c r="F8" i="638"/>
  <c r="F10" i="634"/>
  <c r="L85" i="471"/>
  <c r="F9" i="638"/>
  <c r="L149" i="471"/>
  <c r="Y183" i="471"/>
  <c r="L166" i="471"/>
  <c r="F10" i="639"/>
  <c r="F8" i="636"/>
  <c r="F10" i="635"/>
  <c r="F8" i="635"/>
  <c r="F9" i="637"/>
  <c r="F11" i="639"/>
  <c r="X167" i="471"/>
  <c r="F12" i="639"/>
  <c r="F10" i="636"/>
  <c r="X55" i="471"/>
  <c r="L145" i="471"/>
  <c r="AC110" i="471"/>
  <c r="AH197" i="471"/>
  <c r="L104" i="471"/>
  <c r="X37" i="471"/>
  <c r="F13" i="634"/>
  <c r="L128" i="471"/>
  <c r="L108" i="471"/>
  <c r="X91" i="471"/>
  <c r="L33" i="471"/>
  <c r="L144" i="471"/>
  <c r="F13" i="637"/>
  <c r="L68" i="471"/>
  <c r="AC120" i="471"/>
  <c r="F13" i="636"/>
  <c r="AD108" i="471"/>
  <c r="F12" i="634"/>
  <c r="L148" i="471"/>
  <c r="L125" i="471"/>
  <c r="L51" i="471"/>
  <c r="L52" i="471"/>
  <c r="F12" i="638"/>
  <c r="L103" i="471"/>
  <c r="L90" i="471"/>
  <c r="L34" i="471"/>
  <c r="L196" i="471"/>
  <c r="F10" i="637"/>
  <c r="L164" i="471"/>
  <c r="Y130" i="471"/>
  <c r="L197" i="471"/>
  <c r="L182" i="471"/>
  <c r="L165" i="471"/>
  <c r="L31" i="471"/>
  <c r="Y90" i="471"/>
  <c r="L49" i="471"/>
  <c r="F9" i="635"/>
  <c r="L36" i="471"/>
  <c r="F10" i="638"/>
  <c r="L86" i="471"/>
  <c r="L109" i="471"/>
  <c r="F13" i="638"/>
  <c r="L162" i="471"/>
  <c r="F12" i="637"/>
  <c r="L181" i="471"/>
  <c r="L70" i="471"/>
  <c r="L53" i="471"/>
  <c r="L37" i="471"/>
  <c r="L73" i="471"/>
  <c r="F11" i="637"/>
  <c r="L72" i="471"/>
  <c r="L130" i="471"/>
  <c r="L35" i="471"/>
  <c r="L194" i="471"/>
  <c r="F11" i="636"/>
  <c r="L180" i="471"/>
  <c r="F11" i="638"/>
  <c r="L69" i="471"/>
  <c r="L55" i="471"/>
  <c r="L127" i="471"/>
  <c r="L120" i="471"/>
  <c r="L110" i="471"/>
  <c r="L163" i="471"/>
  <c r="F8" i="637"/>
  <c r="F13" i="635"/>
  <c r="F9" i="639"/>
  <c r="L67" i="471"/>
  <c r="L91" i="471"/>
  <c r="F12" i="635"/>
  <c r="L193" i="471"/>
  <c r="L131" i="471"/>
  <c r="F13" i="639"/>
  <c r="L179" i="471"/>
  <c r="L105" i="471"/>
  <c r="L87" i="471"/>
  <c r="L54" i="471"/>
  <c r="Y148"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6" i="626"/>
  <c r="L19" i="625"/>
  <c r="L24" i="625"/>
  <c r="L21" i="624"/>
  <c r="X24" i="624"/>
  <c r="L22" i="626"/>
  <c r="L21" i="625"/>
  <c r="L21" i="626"/>
  <c r="L23" i="624"/>
  <c r="L22" i="624"/>
  <c r="L24" i="626"/>
  <c r="L19" i="624"/>
  <c r="L20" i="625"/>
  <c r="L20" i="624"/>
  <c r="L18" i="624"/>
  <c r="L24" i="624"/>
  <c r="L23" i="626"/>
  <c r="L22" i="625"/>
  <c r="L20" i="626"/>
  <c r="X24" i="625"/>
  <c r="L18" i="625"/>
  <c r="L23" i="625"/>
  <c r="L25" i="626"/>
  <c r="X26"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4" i="631"/>
  <c r="L18" i="630"/>
  <c r="L19" i="630"/>
  <c r="L22" i="631"/>
  <c r="L21" i="633"/>
  <c r="L24" i="630"/>
  <c r="L23" i="631"/>
  <c r="L22" i="633"/>
  <c r="Y23" i="630"/>
  <c r="L20" i="630"/>
  <c r="L21" i="630"/>
  <c r="L20" i="631"/>
  <c r="X24" i="631"/>
  <c r="L18" i="631"/>
  <c r="L19" i="633"/>
  <c r="L23" i="630"/>
  <c r="L20" i="633"/>
  <c r="L21" i="631"/>
  <c r="AH23" i="633"/>
  <c r="Y23" i="631"/>
  <c r="L23" i="633"/>
  <c r="L19" i="631"/>
  <c r="X24" i="630"/>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AC25" i="628"/>
  <c r="L23" i="628"/>
  <c r="L18" i="628"/>
  <c r="L23" i="629"/>
  <c r="L24" i="628"/>
  <c r="L20" i="628"/>
  <c r="L25" i="628"/>
  <c r="X24" i="629"/>
  <c r="L21" i="629"/>
  <c r="AD23" i="628"/>
  <c r="L19" i="628"/>
  <c r="AC24" i="628"/>
  <c r="Y23" i="629"/>
  <c r="E2" i="437"/>
  <c r="L24" i="629"/>
  <c r="L21" i="628"/>
  <c r="L20" i="629"/>
  <c r="L19" i="629"/>
  <c r="L18" i="629"/>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0" i="622"/>
  <c r="F337" i="471"/>
  <c r="F9" i="617"/>
  <c r="F11" i="614"/>
  <c r="F8" i="614"/>
  <c r="F11" i="617"/>
  <c r="F10" i="614"/>
  <c r="F340" i="471"/>
  <c r="F12" i="618"/>
  <c r="F12" i="616"/>
  <c r="F8" i="616"/>
  <c r="F13" i="614"/>
  <c r="F10" i="616"/>
  <c r="F9" i="616"/>
  <c r="F11" i="618"/>
  <c r="F12" i="622"/>
  <c r="F8" i="622"/>
  <c r="F11" i="622"/>
  <c r="F13" i="616"/>
  <c r="F9" i="614"/>
  <c r="F10" i="617"/>
  <c r="F8" i="617"/>
  <c r="M302" i="471"/>
  <c r="F12" i="614"/>
  <c r="F342" i="471"/>
  <c r="F338" i="471"/>
  <c r="M307" i="471"/>
  <c r="F12" i="617"/>
  <c r="F8" i="618"/>
  <c r="F9" i="622"/>
  <c r="F13" i="622"/>
  <c r="F13" i="617"/>
  <c r="F10" i="618"/>
  <c r="M297" i="471"/>
  <c r="F339" i="471"/>
  <c r="F11" i="616"/>
  <c r="F13" i="618"/>
  <c r="F341" i="471"/>
  <c r="F9" i="618"/>
</calcChain>
</file>

<file path=xl/sharedStrings.xml><?xml version="1.0" encoding="utf-8"?>
<sst xmlns="http://schemas.openxmlformats.org/spreadsheetml/2006/main" count="4004" uniqueCount="1641">
  <si>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</si>
  <si>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</si>
  <si>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</si>
  <si>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</si>
  <si>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</si>
  <si>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</si>
  <si>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</si>
  <si>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</si>
  <si>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</si>
  <si>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</si>
  <si>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</si>
  <si>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</si>
  <si>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</si>
  <si>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</si>
  <si>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</si>
  <si>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</si>
  <si>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</si>
  <si>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</si>
  <si>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</si>
  <si>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</si>
  <si>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</si>
  <si>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</si>
  <si>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</si>
  <si>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</si>
  <si>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</si>
  <si>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</si>
  <si>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</si>
  <si>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</si>
  <si>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</si>
  <si>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</si>
  <si>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</si>
  <si>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</si>
  <si>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</si>
  <si>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</si>
  <si>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</si>
  <si>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</si>
  <si>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</si>
  <si>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</si>
  <si>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</si>
  <si>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</si>
  <si>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</si>
  <si>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</si>
  <si>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</si>
  <si>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</si>
  <si>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</si>
  <si>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</si>
  <si>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</si>
  <si>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</si>
  <si>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</si>
  <si>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</si>
  <si>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</si>
  <si>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</si>
  <si>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</si>
  <si>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</si>
  <si>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</si>
  <si>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</si>
  <si>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</si>
  <si>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</si>
  <si>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</si>
  <si>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</si>
  <si>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</si>
  <si>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</si>
  <si>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</si>
  <si>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</si>
  <si>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</si>
  <si>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</si>
  <si>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</si>
  <si>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</si>
  <si>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</si>
  <si>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</si>
  <si>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</si>
  <si>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</si>
  <si>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</si>
  <si>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</si>
  <si>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</si>
  <si>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</si>
  <si>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</si>
  <si>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</si>
  <si>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</si>
  <si>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</si>
  <si>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</si>
  <si>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</si>
  <si>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</si>
  <si>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</si>
  <si>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</si>
  <si>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</si>
  <si>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</si>
  <si>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</si>
  <si>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</si>
  <si>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</si>
  <si>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</si>
  <si>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</si>
  <si>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</si>
  <si>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</si>
  <si>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</si>
  <si>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</si>
  <si>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</si>
  <si>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</si>
  <si>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</si>
  <si>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</si>
  <si>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</si>
  <si>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</si>
  <si>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</si>
  <si>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</si>
  <si>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</si>
  <si>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</si>
  <si>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</si>
  <si>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</si>
  <si>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</si>
  <si>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</si>
  <si>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</si>
  <si>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</si>
  <si>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</si>
  <si>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</si>
  <si>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</si>
  <si>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</si>
  <si>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</si>
  <si>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</si>
  <si>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</si>
  <si>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</si>
  <si>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</si>
  <si>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</si>
  <si>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</si>
  <si>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</si>
  <si>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</si>
  <si>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</si>
  <si>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</si>
  <si>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</si>
  <si>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</si>
  <si>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</si>
  <si>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</si>
  <si>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</si>
  <si>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</si>
  <si>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</si>
  <si>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</si>
  <si>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</si>
  <si>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</si>
  <si>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</si>
  <si>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</si>
  <si>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</si>
  <si>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</si>
  <si>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</si>
  <si>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</si>
  <si>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</si>
  <si>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</si>
  <si>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</si>
  <si>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</si>
  <si>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</si>
  <si>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</si>
  <si>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</si>
  <si>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</si>
  <si>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</si>
  <si>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</si>
  <si>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</si>
  <si>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</si>
  <si>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</si>
  <si>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</si>
  <si>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</si>
  <si>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</si>
  <si>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</si>
  <si>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</si>
  <si>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</si>
  <si>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</si>
  <si>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</si>
  <si>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</si>
  <si>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</si>
  <si>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</si>
  <si>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</si>
  <si>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</si>
  <si>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</si>
  <si>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</si>
  <si>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</si>
  <si>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</si>
  <si>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</si>
  <si>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</si>
  <si>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</si>
  <si>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</si>
  <si>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</si>
  <si>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</si>
  <si>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</si>
  <si>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</si>
  <si>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</si>
  <si>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</si>
  <si>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</si>
  <si>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</si>
  <si>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</si>
  <si>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</si>
  <si>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</si>
  <si>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</si>
  <si>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</si>
  <si>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</si>
  <si>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</si>
  <si>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</si>
  <si>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</si>
  <si>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</si>
  <si>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</si>
  <si>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</si>
  <si>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</si>
  <si>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</si>
  <si>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</si>
  <si>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</si>
  <si>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</si>
  <si>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</si>
  <si>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</si>
  <si>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</si>
  <si>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</si>
  <si>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</si>
  <si>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</si>
  <si>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</si>
  <si>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</si>
  <si>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</si>
  <si>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</si>
  <si>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</si>
  <si>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</si>
  <si>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</si>
  <si>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</si>
  <si>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</si>
  <si>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</si>
  <si>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</si>
  <si>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</si>
  <si>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</si>
  <si>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</si>
  <si>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</si>
  <si>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</si>
  <si>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</si>
  <si>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</si>
  <si>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</si>
  <si>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</si>
  <si>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</si>
  <si>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</si>
  <si>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</si>
  <si>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</si>
  <si>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</si>
  <si>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</si>
  <si>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</si>
  <si>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</si>
  <si>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</si>
  <si>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</si>
  <si>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</si>
  <si>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</si>
  <si>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</si>
  <si>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</si>
  <si>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</si>
  <si>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</si>
  <si>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</si>
  <si>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</si>
  <si>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</si>
  <si>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</si>
  <si>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</si>
  <si>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</si>
  <si>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</si>
  <si>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</si>
  <si>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</si>
  <si>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</si>
  <si>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</si>
  <si>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</si>
  <si>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</si>
  <si>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</si>
  <si>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</si>
  <si>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</si>
  <si>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</si>
  <si>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</si>
  <si>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</si>
  <si>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</si>
  <si>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</si>
  <si>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</si>
  <si>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</si>
  <si>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</si>
  <si>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</si>
  <si>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</si>
  <si>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</si>
  <si>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</si>
  <si>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</si>
  <si>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</si>
  <si>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</si>
  <si>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</si>
  <si>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</si>
  <si>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</si>
  <si>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</si>
  <si>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</si>
  <si>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</si>
  <si>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</si>
  <si>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</si>
  <si>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</si>
  <si>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</si>
  <si>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</si>
  <si>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</si>
  <si>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</si>
  <si>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</si>
  <si>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</si>
  <si>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</si>
  <si>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</si>
  <si>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</si>
  <si>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</si>
  <si>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</si>
  <si>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</si>
  <si>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</si>
  <si>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</si>
  <si>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</si>
  <si>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</si>
  <si>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</si>
  <si>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</si>
  <si>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</si>
  <si>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</si>
  <si>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</si>
  <si>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</si>
  <si>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</si>
  <si>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</si>
  <si>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</si>
  <si>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</si>
  <si>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</si>
  <si>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</si>
  <si>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</si>
  <si>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</si>
  <si>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</si>
  <si>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</si>
  <si>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</si>
  <si>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</si>
  <si>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</si>
  <si>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</si>
  <si>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</si>
  <si>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</si>
  <si>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</si>
  <si>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</si>
  <si>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</si>
  <si>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</si>
  <si>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</si>
  <si>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</si>
  <si>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</si>
  <si>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</si>
  <si>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</si>
  <si>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</si>
  <si>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</si>
  <si>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</si>
  <si>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</si>
  <si>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</si>
  <si>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</si>
  <si>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</si>
  <si>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</si>
  <si>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</si>
  <si>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</si>
  <si>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</si>
  <si>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</si>
  <si>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</si>
  <si>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</si>
  <si>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</si>
  <si>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</si>
  <si>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</si>
  <si>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</si>
  <si>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</si>
  <si>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</si>
  <si>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</si>
  <si>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</si>
  <si>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</si>
  <si>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</si>
  <si>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</si>
  <si>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</si>
  <si>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</si>
  <si>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</si>
  <si>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</si>
  <si>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</si>
  <si>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</si>
  <si>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</si>
  <si>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</si>
  <si>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</si>
  <si>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</si>
  <si>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</si>
  <si>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</si>
  <si>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</si>
  <si>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</si>
  <si>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</si>
  <si>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</si>
  <si>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</si>
  <si>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</si>
  <si>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</si>
  <si>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</si>
  <si>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</si>
  <si>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</si>
  <si>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</si>
  <si>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</si>
  <si>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</si>
  <si>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</si>
  <si>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</si>
  <si>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</si>
  <si>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</si>
  <si>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</si>
  <si>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</si>
  <si>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</si>
  <si>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</si>
  <si>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</si>
  <si>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</si>
  <si>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</si>
  <si>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</si>
  <si>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</si>
  <si>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</si>
  <si>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</si>
  <si>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</si>
  <si>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</si>
  <si>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</si>
  <si>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</si>
  <si>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</si>
  <si>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</si>
  <si>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</si>
  <si>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</si>
  <si>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</si>
  <si>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</si>
  <si>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</si>
  <si>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</si>
  <si>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</si>
  <si>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</si>
  <si>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</si>
  <si>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</si>
  <si>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</si>
  <si>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</si>
  <si>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</si>
  <si>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</si>
  <si>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</si>
  <si>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</si>
  <si>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</si>
  <si>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</si>
  <si>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</si>
  <si>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</si>
  <si>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</si>
  <si>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</si>
  <si>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</si>
  <si>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</si>
  <si>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</si>
  <si>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</si>
  <si>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</si>
  <si>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</si>
  <si>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</si>
  <si>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</si>
  <si>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</si>
  <si>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</si>
  <si>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</si>
  <si>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</si>
  <si>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</si>
  <si>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</si>
  <si>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</si>
  <si>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</si>
  <si>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</si>
  <si>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</si>
  <si>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</si>
  <si>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</si>
  <si>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</si>
  <si>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</si>
  <si>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</si>
  <si>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</si>
  <si>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</si>
  <si>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</si>
  <si>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</si>
  <si>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</si>
  <si>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</si>
  <si>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</si>
  <si>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</si>
  <si>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</si>
  <si>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</si>
  <si>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</si>
  <si>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</si>
  <si>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</si>
  <si>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</si>
  <si>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</si>
  <si>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</si>
  <si>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</si>
  <si>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</si>
  <si>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</si>
  <si>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</si>
  <si>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</si>
  <si>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</si>
  <si>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</si>
  <si>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</si>
  <si>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</si>
  <si>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</si>
  <si>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</si>
  <si>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</si>
  <si>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</si>
  <si>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</si>
  <si>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</si>
  <si>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</si>
  <si>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</si>
  <si>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</si>
  <si>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</si>
  <si>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</si>
  <si>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</si>
  <si>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</si>
  <si>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</si>
  <si>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</si>
  <si>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</si>
  <si>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</si>
  <si>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</si>
  <si>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</si>
  <si>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</si>
  <si>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</si>
  <si>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</si>
  <si>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</si>
  <si>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</si>
  <si>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</si>
  <si>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</si>
  <si>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</si>
  <si>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</si>
  <si>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</si>
  <si>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</si>
  <si>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</si>
  <si>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</si>
  <si>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</si>
  <si>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</si>
  <si>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</si>
  <si>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</si>
  <si>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</si>
  <si>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</si>
  <si>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</si>
  <si>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</si>
  <si>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</si>
  <si>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</si>
  <si>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</si>
  <si>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</si>
  <si>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</si>
  <si>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</si>
  <si>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</si>
  <si>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</si>
  <si>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</si>
  <si>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</si>
  <si>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</si>
  <si>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</si>
  <si>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</si>
  <si>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</si>
  <si>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</si>
  <si>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</si>
  <si>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</si>
  <si>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</si>
  <si>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</si>
  <si>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</si>
  <si>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</si>
  <si>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</si>
  <si>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</si>
  <si>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</si>
  <si>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</si>
  <si>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</si>
  <si>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</si>
  <si>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</si>
  <si>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</si>
  <si>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</si>
  <si>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</si>
  <si>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</si>
  <si>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</si>
  <si>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</si>
  <si>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</si>
  <si>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</si>
  <si>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</si>
  <si>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</si>
  <si>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</si>
  <si>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</si>
  <si>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</si>
  <si>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</si>
  <si>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</si>
  <si>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</si>
  <si>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</si>
  <si>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</si>
  <si>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</si>
  <si>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</si>
  <si>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</si>
  <si>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</si>
  <si>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</si>
  <si>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</si>
  <si>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</si>
  <si>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</si>
  <si>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</si>
  <si>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</si>
  <si>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</si>
  <si>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</si>
  <si>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</si>
  <si>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</si>
  <si>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</si>
  <si>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</si>
  <si>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</si>
  <si>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</si>
  <si>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</si>
  <si>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</si>
  <si>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</si>
  <si>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</si>
  <si>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</si>
  <si>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</si>
  <si>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</si>
  <si>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</si>
  <si>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</si>
  <si>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</si>
  <si>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</si>
  <si>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</si>
  <si>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</si>
  <si>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</si>
  <si>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</si>
  <si>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</si>
  <si>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</si>
  <si>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</si>
  <si>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</si>
  <si>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</si>
  <si>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</si>
  <si>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</si>
  <si>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</si>
  <si>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</si>
  <si>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</si>
  <si>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</si>
  <si>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</si>
  <si>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</si>
  <si>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</si>
  <si>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</si>
  <si>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</si>
  <si>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</si>
  <si>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</si>
  <si>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</si>
  <si>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</si>
  <si>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</si>
  <si>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</si>
  <si>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</si>
  <si>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</si>
  <si>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</si>
  <si>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</si>
  <si>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</si>
  <si>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</si>
  <si>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</si>
  <si>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</si>
  <si>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</si>
  <si>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</si>
  <si>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</si>
  <si>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</si>
  <si>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</si>
  <si>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</si>
  <si>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</si>
  <si>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</si>
  <si>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</si>
  <si>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</si>
  <si>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</si>
  <si>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</si>
  <si>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</si>
  <si>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</si>
  <si>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</si>
  <si>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</si>
  <si>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</si>
  <si>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</si>
  <si>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</si>
  <si>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</si>
  <si>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</si>
  <si>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</si>
  <si>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</si>
  <si>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</si>
  <si>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</si>
  <si>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</si>
  <si>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</si>
  <si>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</si>
  <si>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</si>
  <si>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</si>
  <si>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</si>
  <si>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</si>
  <si>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</si>
  <si>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</si>
  <si>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</si>
  <si>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</si>
  <si>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</si>
  <si>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</si>
  <si>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</si>
  <si>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</si>
  <si>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</si>
  <si>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</si>
  <si>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</si>
  <si>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</si>
  <si>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</si>
  <si>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</si>
  <si>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</si>
  <si>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</si>
  <si>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</si>
  <si>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</si>
  <si>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</si>
  <si>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</si>
  <si>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</si>
  <si>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</si>
  <si>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</si>
  <si>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</si>
  <si>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</si>
  <si>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</si>
  <si>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</si>
  <si>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</si>
  <si>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</si>
  <si>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</si>
  <si>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</si>
  <si>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</si>
  <si>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</si>
  <si>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</si>
  <si>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</si>
  <si>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</si>
  <si>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</si>
  <si>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</si>
  <si>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</si>
  <si>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</si>
  <si>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</si>
  <si>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</si>
  <si>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</si>
  <si>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</si>
  <si>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</si>
  <si>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</si>
  <si>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</si>
  <si>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</si>
  <si>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</si>
  <si>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</si>
  <si>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</si>
  <si>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</si>
  <si>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</si>
  <si>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</si>
  <si>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</si>
  <si>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</si>
  <si>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</si>
  <si>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</si>
  <si>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</si>
  <si>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</si>
  <si>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</si>
  <si>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</si>
  <si>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</si>
  <si>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</si>
  <si>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</si>
  <si>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</si>
  <si>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</si>
  <si>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</si>
  <si>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</si>
  <si>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</si>
  <si>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</si>
  <si>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</si>
  <si>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</si>
  <si>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</si>
  <si>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</si>
  <si>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</si>
  <si>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</si>
  <si>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</si>
  <si>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</si>
  <si>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</si>
  <si>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</si>
  <si>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</si>
  <si>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</si>
  <si>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</si>
  <si>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</si>
  <si>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</si>
  <si>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</si>
  <si>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</si>
  <si>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</si>
  <si>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</si>
  <si>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</si>
  <si>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</si>
  <si>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</si>
  <si>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</si>
  <si>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</si>
  <si>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</si>
  <si>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</si>
  <si>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</si>
  <si>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</si>
  <si>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</si>
  <si>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</si>
  <si>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</si>
  <si>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</si>
  <si>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</si>
  <si>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</si>
  <si>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</si>
  <si>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</si>
  <si>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</si>
  <si>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</si>
  <si>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</si>
  <si>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</si>
  <si>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</si>
  <si>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</si>
  <si>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</si>
  <si>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</si>
  <si>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</si>
  <si>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</si>
  <si>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</si>
  <si>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</si>
  <si>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</si>
  <si>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</si>
  <si>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</si>
  <si>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</si>
  <si>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</si>
  <si>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</si>
  <si>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Подготовка к обновлению...</t>
  </si>
  <si>
    <t>Сохранение файла резервной копии: C:\Users\admin\Desktop\1.BKP.xlsb</t>
  </si>
  <si>
    <t>Резервная копия создана: C:\Users\admin\Desktop\1.BKP.xlsb</t>
  </si>
  <si>
    <t>Создание книги для установки обновлений...</t>
  </si>
  <si>
    <t>Файл обновления загружен: C:\Users\admin\AppData\Local\Temp\7zOC4A5851B\UPDATE.FAS.JKH.OPEN.INFO.PRICE.WARM.TO.1.0.2.35.xls</t>
  </si>
  <si>
    <t>население и приравненные категории</t>
  </si>
  <si>
    <t>Обновление завершилось удачно! Шаблон FAS.JKH.OPEN.INFO.PRICE.WARM.xlsb сохранен под именем 'FAS.JKH.OPEN.INFO.PRICE.WARM(v1.0.2).xlsb'</t>
  </si>
  <si>
    <t>Нет доступных обновлений для отчёта с кодом FAS.JKH.OPEN.INFO.PRICE.WARM!</t>
  </si>
  <si>
    <t>24.05.2022</t>
  </si>
  <si>
    <t>город Санкт-Петербург</t>
  </si>
  <si>
    <t>40000000</t>
  </si>
  <si>
    <t>город Зеленогорск</t>
  </si>
  <si>
    <t>40361000</t>
  </si>
  <si>
    <t>город Колпино</t>
  </si>
  <si>
    <t>40342000</t>
  </si>
  <si>
    <t>город Красное Село</t>
  </si>
  <si>
    <t>40353000</t>
  </si>
  <si>
    <t>город Кронштадт</t>
  </si>
  <si>
    <t>40360000</t>
  </si>
  <si>
    <t>город Ломоносов</t>
  </si>
  <si>
    <t>40372000</t>
  </si>
  <si>
    <t>город Павловск</t>
  </si>
  <si>
    <t>40387000</t>
  </si>
  <si>
    <t>город Петергоф</t>
  </si>
  <si>
    <t>40395000</t>
  </si>
  <si>
    <t>город Пушкин</t>
  </si>
  <si>
    <t>40397000</t>
  </si>
  <si>
    <t>город Сестрорецк</t>
  </si>
  <si>
    <t>40362000</t>
  </si>
  <si>
    <t>муниципальный округ № 15</t>
  </si>
  <si>
    <t>40317000</t>
  </si>
  <si>
    <t>муниципальный округ № 21</t>
  </si>
  <si>
    <t>40331000</t>
  </si>
  <si>
    <t>муниципальный округ № 54</t>
  </si>
  <si>
    <t>40383000</t>
  </si>
  <si>
    <t>муниципальный округ № 65</t>
  </si>
  <si>
    <t>40322000</t>
  </si>
  <si>
    <t>муниципальный округ № 7</t>
  </si>
  <si>
    <t>40307000</t>
  </si>
  <si>
    <t>муниципальный округ № 72</t>
  </si>
  <si>
    <t>40903000</t>
  </si>
  <si>
    <t>муниципальный округ № 78</t>
  </si>
  <si>
    <t>40909000</t>
  </si>
  <si>
    <t>муниципальный округ Автово</t>
  </si>
  <si>
    <t>40338000</t>
  </si>
  <si>
    <t>муниципальный округ Адмиралтейский округ</t>
  </si>
  <si>
    <t>40303000</t>
  </si>
  <si>
    <t>муниципальный округ Академическое</t>
  </si>
  <si>
    <t>40329000</t>
  </si>
  <si>
    <t>муниципальный округ Александровский</t>
  </si>
  <si>
    <t>40906000</t>
  </si>
  <si>
    <t>муниципальный округ Аптекарский остров</t>
  </si>
  <si>
    <t>40392000</t>
  </si>
  <si>
    <t>муниципальный округ Балканский</t>
  </si>
  <si>
    <t>40907000</t>
  </si>
  <si>
    <t>муниципальный округ Большая Охта</t>
  </si>
  <si>
    <t>40349000</t>
  </si>
  <si>
    <t>муниципальный округ Васильевский</t>
  </si>
  <si>
    <t>40308000</t>
  </si>
  <si>
    <t>муниципальный округ Введенский</t>
  </si>
  <si>
    <t>40389000</t>
  </si>
  <si>
    <t>муниципальный округ Владимирский округ</t>
  </si>
  <si>
    <t>40913000</t>
  </si>
  <si>
    <t>муниципальный округ Волковское</t>
  </si>
  <si>
    <t>40902000</t>
  </si>
  <si>
    <t>муниципальный округ Гавань</t>
  </si>
  <si>
    <t>40309000</t>
  </si>
  <si>
    <t>муниципальный округ Гагаринское</t>
  </si>
  <si>
    <t>40374000</t>
  </si>
  <si>
    <t>муниципальный округ Георгиевский</t>
  </si>
  <si>
    <t>40905000</t>
  </si>
  <si>
    <t>муниципальный округ Горелово</t>
  </si>
  <si>
    <t>40359000</t>
  </si>
  <si>
    <t>муниципальный округ Гражданка</t>
  </si>
  <si>
    <t>40328000</t>
  </si>
  <si>
    <t>муниципальный округ Дачное</t>
  </si>
  <si>
    <t>40337000</t>
  </si>
  <si>
    <t>муниципальный округ Дворцовый округ</t>
  </si>
  <si>
    <t>40908000</t>
  </si>
  <si>
    <t>муниципальный округ Екатерингофский</t>
  </si>
  <si>
    <t>40306000</t>
  </si>
  <si>
    <t>муниципальный округ Звездное</t>
  </si>
  <si>
    <t>40377000</t>
  </si>
  <si>
    <t>муниципальный округ Ивановский</t>
  </si>
  <si>
    <t>40379000</t>
  </si>
  <si>
    <t>муниципальный округ Измайловское</t>
  </si>
  <si>
    <t>40305000</t>
  </si>
  <si>
    <t>муниципальный округ Княжево</t>
  </si>
  <si>
    <t>40335000</t>
  </si>
  <si>
    <t>муниципальный округ Коломна</t>
  </si>
  <si>
    <t>40301000</t>
  </si>
  <si>
    <t>муниципальный округ Коломяги</t>
  </si>
  <si>
    <t>40327000</t>
  </si>
  <si>
    <t>муниципальный округ Комендантский аэродром</t>
  </si>
  <si>
    <t>40324000</t>
  </si>
  <si>
    <t>муниципальный округ Константиновское</t>
  </si>
  <si>
    <t>40358000</t>
  </si>
  <si>
    <t>муниципальный округ Красненькая речка</t>
  </si>
  <si>
    <t>40340000</t>
  </si>
  <si>
    <t>муниципальный округ Кронверкское</t>
  </si>
  <si>
    <t>40390000</t>
  </si>
  <si>
    <t>муниципальный округ Купчино</t>
  </si>
  <si>
    <t>40904000</t>
  </si>
  <si>
    <t>муниципальный округ Ланское</t>
  </si>
  <si>
    <t>40323000</t>
  </si>
  <si>
    <t>муниципальный округ Лахта-Ольгино</t>
  </si>
  <si>
    <t>40321000</t>
  </si>
  <si>
    <t>муниципальный округ Лиговка-Ямская</t>
  </si>
  <si>
    <t>40912000</t>
  </si>
  <si>
    <t>муниципальный округ Литейный округ</t>
  </si>
  <si>
    <t>40910000</t>
  </si>
  <si>
    <t>муниципальный округ Малая Охта</t>
  </si>
  <si>
    <t>40350000</t>
  </si>
  <si>
    <t>муниципальный округ Морские ворота</t>
  </si>
  <si>
    <t>40341000</t>
  </si>
  <si>
    <t>муниципальный округ Морской</t>
  </si>
  <si>
    <t>40310000</t>
  </si>
  <si>
    <t>муниципальный округ Московская застава</t>
  </si>
  <si>
    <t>40373000</t>
  </si>
  <si>
    <t>муниципальный округ Нарвский округ</t>
  </si>
  <si>
    <t>40339000</t>
  </si>
  <si>
    <t>муниципальный округ Народный</t>
  </si>
  <si>
    <t>40382000</t>
  </si>
  <si>
    <t>муниципальный округ Невская застава</t>
  </si>
  <si>
    <t>40378000</t>
  </si>
  <si>
    <t>муниципальный округ Невский округ</t>
  </si>
  <si>
    <t>40384000</t>
  </si>
  <si>
    <t>муниципальный округ Новоизмайловское</t>
  </si>
  <si>
    <t>40375000</t>
  </si>
  <si>
    <t>муниципальный округ Обуховский</t>
  </si>
  <si>
    <t>40380000</t>
  </si>
  <si>
    <t>муниципальный округ Озеро Долгое</t>
  </si>
  <si>
    <t>40325000</t>
  </si>
  <si>
    <t>муниципальный округ Оккервиль</t>
  </si>
  <si>
    <t>40385000</t>
  </si>
  <si>
    <t>муниципальный округ Остров Декабристов</t>
  </si>
  <si>
    <t>40311000</t>
  </si>
  <si>
    <t>муниципальный округ Пискаревка</t>
  </si>
  <si>
    <t>40332000</t>
  </si>
  <si>
    <t>муниципальный округ Полюстрово</t>
  </si>
  <si>
    <t>40348000</t>
  </si>
  <si>
    <t>муниципальный округ Пороховые</t>
  </si>
  <si>
    <t>40351000</t>
  </si>
  <si>
    <t>муниципальный округ Посадский</t>
  </si>
  <si>
    <t>40391000</t>
  </si>
  <si>
    <t>муниципальный округ Правобережный</t>
  </si>
  <si>
    <t>40386000</t>
  </si>
  <si>
    <t>муниципальный округ Прометей</t>
  </si>
  <si>
    <t>40334000</t>
  </si>
  <si>
    <t>муниципальный округ Пулковский меридиан</t>
  </si>
  <si>
    <t>40376000</t>
  </si>
  <si>
    <t>муниципальный округ Ржевка</t>
  </si>
  <si>
    <t>40352000</t>
  </si>
  <si>
    <t>муниципальный округ Рыбацкое</t>
  </si>
  <si>
    <t>40381000</t>
  </si>
  <si>
    <t>муниципальный округ Сампсониевское</t>
  </si>
  <si>
    <t>40314000</t>
  </si>
  <si>
    <t>муниципальный округ Светлановское</t>
  </si>
  <si>
    <t>40315000</t>
  </si>
  <si>
    <t>муниципальный округ Северный</t>
  </si>
  <si>
    <t>40333000</t>
  </si>
  <si>
    <t>муниципальный округ Семеновский</t>
  </si>
  <si>
    <t>40304000</t>
  </si>
  <si>
    <t>муниципальный округ Сенной округ</t>
  </si>
  <si>
    <t>40302000</t>
  </si>
  <si>
    <t>муниципальный округ Сергиевское</t>
  </si>
  <si>
    <t>40318000</t>
  </si>
  <si>
    <t>муниципальный округ Смольнинское</t>
  </si>
  <si>
    <t>40911000</t>
  </si>
  <si>
    <t>муниципальный округ Сосновая поляна</t>
  </si>
  <si>
    <t>40356000</t>
  </si>
  <si>
    <t>муниципальный округ Сосновское</t>
  </si>
  <si>
    <t>40316000</t>
  </si>
  <si>
    <t>муниципальный округ Ульянка</t>
  </si>
  <si>
    <t>40336000</t>
  </si>
  <si>
    <t>муниципальный округ Урицк</t>
  </si>
  <si>
    <t>40357000</t>
  </si>
  <si>
    <t>муниципальный округ Финляндский округ</t>
  </si>
  <si>
    <t>40330000</t>
  </si>
  <si>
    <t>муниципальный округ Чкаловское</t>
  </si>
  <si>
    <t>40394000</t>
  </si>
  <si>
    <t>муниципальный округ Шувалово-Озерки</t>
  </si>
  <si>
    <t>40319000</t>
  </si>
  <si>
    <t>муниципальный округ Юго-Запад</t>
  </si>
  <si>
    <t>40354000</t>
  </si>
  <si>
    <t>муниципальный округ Южно-Приморский</t>
  </si>
  <si>
    <t>40355000</t>
  </si>
  <si>
    <t>муниципальный округ Юнтолово</t>
  </si>
  <si>
    <t>40326000</t>
  </si>
  <si>
    <t>муниципальный округ округ Петровский</t>
  </si>
  <si>
    <t>40393000</t>
  </si>
  <si>
    <t>поселок Александровская</t>
  </si>
  <si>
    <t>40398000</t>
  </si>
  <si>
    <t>поселок Белоостров</t>
  </si>
  <si>
    <t>40363000</t>
  </si>
  <si>
    <t>поселок Комарово</t>
  </si>
  <si>
    <t>40364000</t>
  </si>
  <si>
    <t>поселок Левашово</t>
  </si>
  <si>
    <t>40312000</t>
  </si>
  <si>
    <t>поселок Лисий Нос</t>
  </si>
  <si>
    <t>40320000</t>
  </si>
  <si>
    <t>поселок Металлострой</t>
  </si>
  <si>
    <t>40343000</t>
  </si>
  <si>
    <t>поселок Молодежное</t>
  </si>
  <si>
    <t>40365000</t>
  </si>
  <si>
    <t>поселок Парголово</t>
  </si>
  <si>
    <t>40313000</t>
  </si>
  <si>
    <t>поселок Песочный</t>
  </si>
  <si>
    <t>40366000</t>
  </si>
  <si>
    <t>поселок Петро-Славянка</t>
  </si>
  <si>
    <t>40344000</t>
  </si>
  <si>
    <t>поселок Понтонный</t>
  </si>
  <si>
    <t>40345000</t>
  </si>
  <si>
    <t>поселок Репино</t>
  </si>
  <si>
    <t>40367000</t>
  </si>
  <si>
    <t>поселок Саперный</t>
  </si>
  <si>
    <t>40346000</t>
  </si>
  <si>
    <t>поселок Серово</t>
  </si>
  <si>
    <t>40368000</t>
  </si>
  <si>
    <t>поселок Смолячково</t>
  </si>
  <si>
    <t>40369000</t>
  </si>
  <si>
    <t>поселок Солнечное</t>
  </si>
  <si>
    <t>40370000</t>
  </si>
  <si>
    <t>поселок Стрельна</t>
  </si>
  <si>
    <t>40396000</t>
  </si>
  <si>
    <t>поселок Тярлево</t>
  </si>
  <si>
    <t>40388000</t>
  </si>
  <si>
    <t>поселок Усть-Ижора</t>
  </si>
  <si>
    <t>40347000</t>
  </si>
  <si>
    <t>поселок Ушково</t>
  </si>
  <si>
    <t>40371000</t>
  </si>
  <si>
    <t>поселок Шушары</t>
  </si>
  <si>
    <t>40901000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</si>
  <si>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</si>
  <si>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</si>
  <si>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</si>
  <si>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</si>
  <si>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</si>
  <si>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</si>
  <si>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</si>
  <si>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</si>
  <si>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</si>
  <si>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</si>
  <si>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</si>
  <si>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</si>
  <si>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</si>
  <si>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</si>
  <si>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</si>
  <si>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О</t>
  </si>
  <si>
    <t>01.01.2022</t>
  </si>
  <si>
    <t>31.12.2022</t>
  </si>
  <si>
    <t>REGION_ID</t>
  </si>
  <si>
    <t>REGION_NAME</t>
  </si>
  <si>
    <t>RST_ORG_ID</t>
  </si>
  <si>
    <t>ORG_NAME</t>
  </si>
  <si>
    <t>INN_NAME</t>
  </si>
  <si>
    <t>KPP_NAME</t>
  </si>
  <si>
    <t>ORG_START_DATE</t>
  </si>
  <si>
    <t>ORG_END_DATE</t>
  </si>
  <si>
    <t>2614</t>
  </si>
  <si>
    <t>26641633</t>
  </si>
  <si>
    <t>АО "АТЭК"</t>
  </si>
  <si>
    <t>7826135558</t>
  </si>
  <si>
    <t>780501001</t>
  </si>
  <si>
    <t>26422350</t>
  </si>
  <si>
    <t>АО "Аккумуляторная компания "Ригель"</t>
  </si>
  <si>
    <t>7813054118</t>
  </si>
  <si>
    <t>781301001</t>
  </si>
  <si>
    <t>26420583</t>
  </si>
  <si>
    <t>АО "Аэропорт "Пулково"</t>
  </si>
  <si>
    <t>7810091320</t>
  </si>
  <si>
    <t>783450001</t>
  </si>
  <si>
    <t>26422149</t>
  </si>
  <si>
    <t>АО "БЦ "АКВИЛОН"</t>
  </si>
  <si>
    <t>7802067080</t>
  </si>
  <si>
    <t>780201001</t>
  </si>
  <si>
    <t>31203865</t>
  </si>
  <si>
    <t>АО "Балтийский завод"</t>
  </si>
  <si>
    <t>7830001910</t>
  </si>
  <si>
    <t>780101001</t>
  </si>
  <si>
    <t>28155116</t>
  </si>
  <si>
    <t>АО "ВНИИРА"</t>
  </si>
  <si>
    <t>7801236681</t>
  </si>
  <si>
    <t>28266590</t>
  </si>
  <si>
    <t>АО "Василеостровская Фабрика"</t>
  </si>
  <si>
    <t>7825115990</t>
  </si>
  <si>
    <t>26847594</t>
  </si>
  <si>
    <t>АО "Водтрансприбор"</t>
  </si>
  <si>
    <t>7814010307</t>
  </si>
  <si>
    <t>781401001</t>
  </si>
  <si>
    <t>26361120</t>
  </si>
  <si>
    <t>АО "ГСР ТЭЦ"</t>
  </si>
  <si>
    <t>7817312063</t>
  </si>
  <si>
    <t>781701001</t>
  </si>
  <si>
    <t>26560525</t>
  </si>
  <si>
    <t>АО "ГУ ЖКХ"</t>
  </si>
  <si>
    <t>5116000922</t>
  </si>
  <si>
    <t>511601001</t>
  </si>
  <si>
    <t>13-05-2009 00:00:00</t>
  </si>
  <si>
    <t>30335229</t>
  </si>
  <si>
    <t>770401001</t>
  </si>
  <si>
    <t>28491236</t>
  </si>
  <si>
    <t>АО "Гостиница "Туррис"</t>
  </si>
  <si>
    <t>7830002575</t>
  </si>
  <si>
    <t>781001001</t>
  </si>
  <si>
    <t>28450115</t>
  </si>
  <si>
    <t>АО "Группа Прайм"</t>
  </si>
  <si>
    <t>7825696286</t>
  </si>
  <si>
    <t>26641637</t>
  </si>
  <si>
    <t>АО "Завод имени А.А.Кулакова"</t>
  </si>
  <si>
    <t>7813346618</t>
  </si>
  <si>
    <t>27621401</t>
  </si>
  <si>
    <t>АО "Завод имени М.И.Калинина"</t>
  </si>
  <si>
    <t>7801566094</t>
  </si>
  <si>
    <t>28812728</t>
  </si>
  <si>
    <t>АО "КИНОСТУДИЯ "ЛЕНФИЛЬМ"</t>
  </si>
  <si>
    <t>7813200545</t>
  </si>
  <si>
    <t>26361104</t>
  </si>
  <si>
    <t>АО "КировТЭК"</t>
  </si>
  <si>
    <t>7805060502</t>
  </si>
  <si>
    <t>27827361</t>
  </si>
  <si>
    <t>АО "Кожа"</t>
  </si>
  <si>
    <t>7801133686</t>
  </si>
  <si>
    <t>01-02-2003 00:00:00</t>
  </si>
  <si>
    <t>01-03-2022 00:00:00</t>
  </si>
  <si>
    <t>26361095</t>
  </si>
  <si>
    <t>АО "Компонент"</t>
  </si>
  <si>
    <t>7804046015</t>
  </si>
  <si>
    <t>780401001</t>
  </si>
  <si>
    <t>28505234</t>
  </si>
  <si>
    <t>АО "Кронштадтский морской завод"</t>
  </si>
  <si>
    <t>7843003128</t>
  </si>
  <si>
    <t>784301001</t>
  </si>
  <si>
    <t>26361094</t>
  </si>
  <si>
    <t>АО "ЛОМО"</t>
  </si>
  <si>
    <t>7804002321</t>
  </si>
  <si>
    <t>26614924</t>
  </si>
  <si>
    <t>АО "ЛСР. Железобетон-СЗ"</t>
  </si>
  <si>
    <t>7830000578</t>
  </si>
  <si>
    <t>470501001</t>
  </si>
  <si>
    <t>27824854</t>
  </si>
  <si>
    <t>АО "Ленпромгаз"</t>
  </si>
  <si>
    <t>7841333120</t>
  </si>
  <si>
    <t>784101001</t>
  </si>
  <si>
    <t>26361102</t>
  </si>
  <si>
    <t>АО "Морской порт Санкт-Петербург"</t>
  </si>
  <si>
    <t>7805025346</t>
  </si>
  <si>
    <t>30983227</t>
  </si>
  <si>
    <t>АО "НИИ "Вектор"</t>
  </si>
  <si>
    <t>7813491943</t>
  </si>
  <si>
    <t>28796102</t>
  </si>
  <si>
    <t>АО "НИИ командных приборов"</t>
  </si>
  <si>
    <t>7805654288</t>
  </si>
  <si>
    <t>27628470</t>
  </si>
  <si>
    <t>АО "НПП "Краснознамёнец"</t>
  </si>
  <si>
    <t>7806469104</t>
  </si>
  <si>
    <t>19-01-2012 00:00:00</t>
  </si>
  <si>
    <t>27551052</t>
  </si>
  <si>
    <t>АО "Невская мануфактура"</t>
  </si>
  <si>
    <t>7811056991</t>
  </si>
  <si>
    <t>781101001</t>
  </si>
  <si>
    <t>31206594</t>
  </si>
  <si>
    <t>АО "Особая экономическая зона "Санкт-Петербург"</t>
  </si>
  <si>
    <t>7819036901</t>
  </si>
  <si>
    <t>781901001</t>
  </si>
  <si>
    <t>28155081</t>
  </si>
  <si>
    <t>АО "Первый контейнерный терминал"</t>
  </si>
  <si>
    <t>7805113497</t>
  </si>
  <si>
    <t>997650001</t>
  </si>
  <si>
    <t>28072594</t>
  </si>
  <si>
    <t>АО "РУСТ-95"</t>
  </si>
  <si>
    <t>7728120384</t>
  </si>
  <si>
    <t>26828034</t>
  </si>
  <si>
    <t>АО "РЭУ" филиал "Санкт-Петербургский"</t>
  </si>
  <si>
    <t>7714783092</t>
  </si>
  <si>
    <t>783943001</t>
  </si>
  <si>
    <t>28042569</t>
  </si>
  <si>
    <t>АО "Редэс Лтд"</t>
  </si>
  <si>
    <t>7801059070</t>
  </si>
  <si>
    <t>26361106</t>
  </si>
  <si>
    <t>АО "Русские самоцветы"</t>
  </si>
  <si>
    <t>7806007100</t>
  </si>
  <si>
    <t>28143840</t>
  </si>
  <si>
    <t>АО "Рыбокомбинат"</t>
  </si>
  <si>
    <t>7804036909</t>
  </si>
  <si>
    <t>31416469</t>
  </si>
  <si>
    <t>АО "Сетевая компания "ОСК"</t>
  </si>
  <si>
    <t>7805735152</t>
  </si>
  <si>
    <t>29-10-2018 00:00:00</t>
  </si>
  <si>
    <t>26590970</t>
  </si>
  <si>
    <t>АО "Совавто-С.Петербург"</t>
  </si>
  <si>
    <t>7810216498</t>
  </si>
  <si>
    <t>28091963</t>
  </si>
  <si>
    <t>АО "Телерадиокомпания "Петербург"</t>
  </si>
  <si>
    <t>7825404448</t>
  </si>
  <si>
    <t>26555650</t>
  </si>
  <si>
    <t>АО "Теплосеть Санкт-Петербурга"</t>
  </si>
  <si>
    <t>7810577007</t>
  </si>
  <si>
    <t>28152736</t>
  </si>
  <si>
    <t>АО "ЦКБ МТ "Рубин"</t>
  </si>
  <si>
    <t>7838418751</t>
  </si>
  <si>
    <t>997850001</t>
  </si>
  <si>
    <t>26533887</t>
  </si>
  <si>
    <t>АО "Юго-Западная ТЭЦ"</t>
  </si>
  <si>
    <t>7813323258</t>
  </si>
  <si>
    <t>28042447</t>
  </si>
  <si>
    <t>АО ВО "Электроаппарат"</t>
  </si>
  <si>
    <t>7801032688</t>
  </si>
  <si>
    <t>30427522</t>
  </si>
  <si>
    <t>АО ГУ ЖКХ ОП "Санкт-Петербургское"</t>
  </si>
  <si>
    <t>784245001</t>
  </si>
  <si>
    <t>12-10-2015 00:00:00</t>
  </si>
  <si>
    <t>28855708</t>
  </si>
  <si>
    <t>ГАО РАН</t>
  </si>
  <si>
    <t>7810207327</t>
  </si>
  <si>
    <t>26422494</t>
  </si>
  <si>
    <t>ГУП "Водоканал Санкт-Петербурга"</t>
  </si>
  <si>
    <t>7830000426</t>
  </si>
  <si>
    <t>784201001</t>
  </si>
  <si>
    <t>26361126</t>
  </si>
  <si>
    <t>ГУП "ТЭК СПб"</t>
  </si>
  <si>
    <t>7830001028</t>
  </si>
  <si>
    <t>28274316</t>
  </si>
  <si>
    <t>ЗАО "Асфальтобетонный Завод "Магистраль"</t>
  </si>
  <si>
    <t>7811038093</t>
  </si>
  <si>
    <t>28867621</t>
  </si>
  <si>
    <t>ЗАО "ЗМК-ИК"</t>
  </si>
  <si>
    <t>7811500159</t>
  </si>
  <si>
    <t>26361096</t>
  </si>
  <si>
    <t>ЗАО "Завод Красная Заря. Системы цифровой связи"</t>
  </si>
  <si>
    <t>7804080383</t>
  </si>
  <si>
    <t>28794896</t>
  </si>
  <si>
    <t>ЗАО "Невский завод"</t>
  </si>
  <si>
    <t>7806369727</t>
  </si>
  <si>
    <t>27812407</t>
  </si>
  <si>
    <t>ЗАО "ПЕТЕРБУРГЗЕРНОПРОДУКТ"</t>
  </si>
  <si>
    <t>7810480407</t>
  </si>
  <si>
    <t>28493183</t>
  </si>
  <si>
    <t>ЗАО "Пансионат "Балтиец"</t>
  </si>
  <si>
    <t>7805093610</t>
  </si>
  <si>
    <t>26422368</t>
  </si>
  <si>
    <t>ЗАО "Пансионат "Буревестник"</t>
  </si>
  <si>
    <t>7827012742</t>
  </si>
  <si>
    <t>28042468</t>
  </si>
  <si>
    <t>ЗАО "Петроспирт"</t>
  </si>
  <si>
    <t>7805002518</t>
  </si>
  <si>
    <t>26597721</t>
  </si>
  <si>
    <t>ЗАО "Пластполимер-Т"</t>
  </si>
  <si>
    <t>7806419142</t>
  </si>
  <si>
    <t>780601001</t>
  </si>
  <si>
    <t>26533889</t>
  </si>
  <si>
    <t>ЗАО "Ресурс-Экономия"</t>
  </si>
  <si>
    <t>7820039657</t>
  </si>
  <si>
    <t>782001001</t>
  </si>
  <si>
    <t>27997575</t>
  </si>
  <si>
    <t>ЗАО "СВ-Сити"</t>
  </si>
  <si>
    <t>7816206305</t>
  </si>
  <si>
    <t>781601001</t>
  </si>
  <si>
    <t>26361116</t>
  </si>
  <si>
    <t>ЗАО "Тепломагистраль"</t>
  </si>
  <si>
    <t>7814302758</t>
  </si>
  <si>
    <t>28042547</t>
  </si>
  <si>
    <t>ЗАО "Трест Ленмостострой"</t>
  </si>
  <si>
    <t>7830002617</t>
  </si>
  <si>
    <t>28943782</t>
  </si>
  <si>
    <t>ЗАО "ЭКСИ-Банк"</t>
  </si>
  <si>
    <t>7831000940</t>
  </si>
  <si>
    <t>783501001</t>
  </si>
  <si>
    <t>26555694</t>
  </si>
  <si>
    <t>ЗАО "Энергетическая компания "Теплогарант"</t>
  </si>
  <si>
    <t>7814143498</t>
  </si>
  <si>
    <t>783601001</t>
  </si>
  <si>
    <t>28458587</t>
  </si>
  <si>
    <t>ИХС РАН</t>
  </si>
  <si>
    <t>7801019101</t>
  </si>
  <si>
    <t>28284366</t>
  </si>
  <si>
    <t>МРФ "Северо-Запад" ПАО "Ростелеком"</t>
  </si>
  <si>
    <t>7707049388</t>
  </si>
  <si>
    <t>784243001</t>
  </si>
  <si>
    <t>28816484</t>
  </si>
  <si>
    <t>НАО "СВЕЗА Усть-Ижора"</t>
  </si>
  <si>
    <t>7817015769</t>
  </si>
  <si>
    <t>27114822</t>
  </si>
  <si>
    <t>НАО "Энергетический Альянс"</t>
  </si>
  <si>
    <t>7843300280</t>
  </si>
  <si>
    <t>28453706</t>
  </si>
  <si>
    <t>ОАО "20 АРЗ"</t>
  </si>
  <si>
    <t>7820309254</t>
  </si>
  <si>
    <t>28453728</t>
  </si>
  <si>
    <t>ОАО "61 БТРЗ"</t>
  </si>
  <si>
    <t>7819310752</t>
  </si>
  <si>
    <t>28091987</t>
  </si>
  <si>
    <t>ОАО "ГОИ им. С. И. Вавилова"</t>
  </si>
  <si>
    <t>7801591397</t>
  </si>
  <si>
    <t>26361118</t>
  </si>
  <si>
    <t>ОАО "Головной завод"</t>
  </si>
  <si>
    <t>7816222000</t>
  </si>
  <si>
    <t>26647768</t>
  </si>
  <si>
    <t>ОАО "ДОЗ-2"</t>
  </si>
  <si>
    <t>7830000271</t>
  </si>
  <si>
    <t>27997553</t>
  </si>
  <si>
    <t>ОАО "ДЦ "Кантемировский"</t>
  </si>
  <si>
    <t>7813425073</t>
  </si>
  <si>
    <t>26422100</t>
  </si>
  <si>
    <t>7802005951</t>
  </si>
  <si>
    <t>28544720</t>
  </si>
  <si>
    <t>ОАО "Завод ЭЛЕКТРОПУЛЬТ"</t>
  </si>
  <si>
    <t>7806008569</t>
  </si>
  <si>
    <t>27956327</t>
  </si>
  <si>
    <t>ОАО "Завод слоистых пластиков"</t>
  </si>
  <si>
    <t>7806005590</t>
  </si>
  <si>
    <t>26641618</t>
  </si>
  <si>
    <t>ОАО "Завод станков-автоматов"</t>
  </si>
  <si>
    <t>7813047424</t>
  </si>
  <si>
    <t>08-02-2022 00:00:00</t>
  </si>
  <si>
    <t>27997479</t>
  </si>
  <si>
    <t>ОАО "Иван Федоров"</t>
  </si>
  <si>
    <t>7816067965</t>
  </si>
  <si>
    <t>26361091</t>
  </si>
  <si>
    <t>ОАО "Компрессор"</t>
  </si>
  <si>
    <t>7802071707</t>
  </si>
  <si>
    <t>28146440</t>
  </si>
  <si>
    <t>ОАО "Конструкторское бюро специального машиностроения"</t>
  </si>
  <si>
    <t>7802205799</t>
  </si>
  <si>
    <t>26647775</t>
  </si>
  <si>
    <t>ОАО "Концерн "Гранит-Электрон"</t>
  </si>
  <si>
    <t>7842335610</t>
  </si>
  <si>
    <t>28042181</t>
  </si>
  <si>
    <t>ОАО "ЛЕНПОЛИГРАФМАШ"</t>
  </si>
  <si>
    <t>7813045025</t>
  </si>
  <si>
    <t>28453717</t>
  </si>
  <si>
    <t>ОАО "ЛКХП Кирова"</t>
  </si>
  <si>
    <t>7830002303</t>
  </si>
  <si>
    <t>28453744</t>
  </si>
  <si>
    <t>ОАО "МЗ "Арсенал"</t>
  </si>
  <si>
    <t>7804040302</t>
  </si>
  <si>
    <t>27968093</t>
  </si>
  <si>
    <t>ОАО "Морской завод Алмаз"</t>
  </si>
  <si>
    <t>7728156800</t>
  </si>
  <si>
    <t>26361122</t>
  </si>
  <si>
    <t>ОАО "НПО ЦКТИ"</t>
  </si>
  <si>
    <t>7825660956</t>
  </si>
  <si>
    <t>26422145</t>
  </si>
  <si>
    <t>ОАО "Научно-производственный комплекс "Северная заря"</t>
  </si>
  <si>
    <t>7802064795</t>
  </si>
  <si>
    <t>28152707</t>
  </si>
  <si>
    <t>ОАО "Приморский парк Победы"</t>
  </si>
  <si>
    <t>7813464548</t>
  </si>
  <si>
    <t>26422310</t>
  </si>
  <si>
    <t>ОАО "Прядильно-ниточный комбинат "Красная нить"</t>
  </si>
  <si>
    <t>7802052172</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</si>
  <si>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</si>
  <si>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</si>
  <si>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</si>
  <si>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</si>
  <si>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</si>
  <si>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28255000</t>
  </si>
  <si>
    <t>ОАО "СПб Завод ТЭМП"</t>
  </si>
  <si>
    <t>7805017514</t>
  </si>
  <si>
    <t>26515996</t>
  </si>
  <si>
    <t>ОАО "Санкт-Петербургское морское бюро машиностроения "Малахит"</t>
  </si>
  <si>
    <t>7810537540</t>
  </si>
  <si>
    <t>18-11-2008 00:00:00</t>
  </si>
  <si>
    <t>28155094</t>
  </si>
  <si>
    <t>ОАО "Стройметалконструкция"</t>
  </si>
  <si>
    <t>7830000680</t>
  </si>
  <si>
    <t>27961378</t>
  </si>
  <si>
    <t>ОАО "Фирма Медполимер"</t>
  </si>
  <si>
    <t>7806008745</t>
  </si>
  <si>
    <t>28145322</t>
  </si>
  <si>
    <t>ОАО "Штурманские приборы"</t>
  </si>
  <si>
    <t>7806016697</t>
  </si>
  <si>
    <t>28427914</t>
  </si>
  <si>
    <t>ООО "АЛЬТЕРНАТИВА"</t>
  </si>
  <si>
    <t>7804509545</t>
  </si>
  <si>
    <t>31475145</t>
  </si>
  <si>
    <t>ООО "АНМ" (Александро-Невская мануфактура)</t>
  </si>
  <si>
    <t>7811185789</t>
  </si>
  <si>
    <t>26421969</t>
  </si>
  <si>
    <t>ООО "Адамант"</t>
  </si>
  <si>
    <t>7826101774</t>
  </si>
  <si>
    <t>783801001</t>
  </si>
  <si>
    <t>28942335</t>
  </si>
  <si>
    <t>ООО "Аквастим"</t>
  </si>
  <si>
    <t>7810896892</t>
  </si>
  <si>
    <t>26361105</t>
  </si>
  <si>
    <t>ООО "Акватерм"</t>
  </si>
  <si>
    <t>7805185251</t>
  </si>
  <si>
    <t>28427903</t>
  </si>
  <si>
    <t>ООО "Александро-Невская мануфактура"</t>
  </si>
  <si>
    <t>7811307571</t>
  </si>
  <si>
    <t>27819284</t>
  </si>
  <si>
    <t>ООО "Атлантик"</t>
  </si>
  <si>
    <t>7826135075</t>
  </si>
  <si>
    <t>26555079</t>
  </si>
  <si>
    <t>ООО "Воздушные ворота северной столицы"</t>
  </si>
  <si>
    <t>7703590927</t>
  </si>
  <si>
    <t>785050001</t>
  </si>
  <si>
    <t>28042558</t>
  </si>
  <si>
    <t>ООО "Возрождение"</t>
  </si>
  <si>
    <t>7840332364</t>
  </si>
  <si>
    <t>784001001</t>
  </si>
  <si>
    <t>30925410</t>
  </si>
  <si>
    <t>ООО "ГАЗКОМПЛЕКТ"</t>
  </si>
  <si>
    <t>7802528743</t>
  </si>
  <si>
    <t>26361113</t>
  </si>
  <si>
    <t>ООО "ГЕНЕРИРУЮЩАЯ КОМПАНИЯ "ОБУХОВОЭНЕРГО"</t>
  </si>
  <si>
    <t>7811618471</t>
  </si>
  <si>
    <t>26424110</t>
  </si>
  <si>
    <t>ООО "Газпром трансгаз Санкт-Петербург"</t>
  </si>
  <si>
    <t>7805018099</t>
  </si>
  <si>
    <t>26838677</t>
  </si>
  <si>
    <t>ООО "Гофра-2001"</t>
  </si>
  <si>
    <t>7820304249</t>
  </si>
  <si>
    <t>31350492</t>
  </si>
  <si>
    <t>ООО "ЕСЭ-Кубань"</t>
  </si>
  <si>
    <t>2373002188</t>
  </si>
  <si>
    <t>237301001</t>
  </si>
  <si>
    <t>06-09-2012 00:00:00</t>
  </si>
  <si>
    <t>31464180</t>
  </si>
  <si>
    <t>781445001</t>
  </si>
  <si>
    <t>26361092</t>
  </si>
  <si>
    <t>ООО "ИНТЕРМ"</t>
  </si>
  <si>
    <t>7802127477</t>
  </si>
  <si>
    <t>28042497</t>
  </si>
  <si>
    <t>ООО "ИнвестКонсалт"</t>
  </si>
  <si>
    <t>7717662353</t>
  </si>
  <si>
    <t>28122490</t>
  </si>
  <si>
    <t>ООО "Институт Гипроникель"</t>
  </si>
  <si>
    <t>7804349796</t>
  </si>
  <si>
    <t>26421911</t>
  </si>
  <si>
    <t>ООО "КОСМ "Энерго"</t>
  </si>
  <si>
    <t>7805065476</t>
  </si>
  <si>
    <t>26361093</t>
  </si>
  <si>
    <t>ООО "Квартальная котельная"</t>
  </si>
  <si>
    <t>7802310698</t>
  </si>
  <si>
    <t>31586314</t>
  </si>
  <si>
    <t>ООО "Кожа СПб"</t>
  </si>
  <si>
    <t>7801706143</t>
  </si>
  <si>
    <t>09-11-2021 00:00:00</t>
  </si>
  <si>
    <t>28965696</t>
  </si>
  <si>
    <t>ООО "ЛПМ Скиф"</t>
  </si>
  <si>
    <t>7813142702</t>
  </si>
  <si>
    <t>28942326</t>
  </si>
  <si>
    <t>ООО "МЕЗОНТЭК"</t>
  </si>
  <si>
    <t>7802857988</t>
  </si>
  <si>
    <t>31450519</t>
  </si>
  <si>
    <t>ООО "МЕЗОНЭНЕРГО"</t>
  </si>
  <si>
    <t>7802698819</t>
  </si>
  <si>
    <t>15-11-2019 00:00:00</t>
  </si>
  <si>
    <t>27546308</t>
  </si>
  <si>
    <t>ООО "МегаСтрой"</t>
  </si>
  <si>
    <t>7801185204</t>
  </si>
  <si>
    <t>31452002</t>
  </si>
  <si>
    <t>ООО "ОРИЕНТ БРИДЖ"</t>
  </si>
  <si>
    <t>9729095825</t>
  </si>
  <si>
    <t>772901001</t>
  </si>
  <si>
    <t>15-06-2017 00:00:00</t>
  </si>
  <si>
    <t>28152725</t>
  </si>
  <si>
    <t>ООО "Объединенные Пивоварни Хейникен"</t>
  </si>
  <si>
    <t>7802118578</t>
  </si>
  <si>
    <t>997350001</t>
  </si>
  <si>
    <t>28940429</t>
  </si>
  <si>
    <t>ООО "ПРОМ ИМПУЛЬС"</t>
  </si>
  <si>
    <t>7806520632</t>
  </si>
  <si>
    <t>27266270</t>
  </si>
  <si>
    <t>ООО "Петербургтеплоэнерго"</t>
  </si>
  <si>
    <t>7838024362</t>
  </si>
  <si>
    <t>783901001</t>
  </si>
  <si>
    <t>26421926</t>
  </si>
  <si>
    <t>ООО "Проектно-производственная компания "Регион"</t>
  </si>
  <si>
    <t>7802431406</t>
  </si>
  <si>
    <t>26322164</t>
  </si>
  <si>
    <t>ООО "Производственное объединение "Пекар"</t>
  </si>
  <si>
    <t>7801374265</t>
  </si>
  <si>
    <t>26361108</t>
  </si>
  <si>
    <t>ООО "Пулковская ТЭЦ"</t>
  </si>
  <si>
    <t>7810095885</t>
  </si>
  <si>
    <t>26647770</t>
  </si>
  <si>
    <t>ООО "Рассвет"</t>
  </si>
  <si>
    <t>7810191726</t>
  </si>
  <si>
    <t>28042486</t>
  </si>
  <si>
    <t>ООО "СЗУК"</t>
  </si>
  <si>
    <t>7810509293</t>
  </si>
  <si>
    <t>28155105</t>
  </si>
  <si>
    <t>ООО "СК Северная Венеция"</t>
  </si>
  <si>
    <t>7802437912</t>
  </si>
  <si>
    <t>26422761</t>
  </si>
  <si>
    <t>ООО "Самсон"</t>
  </si>
  <si>
    <t>7810015329</t>
  </si>
  <si>
    <t>28255011</t>
  </si>
  <si>
    <t>ООО "Светлана-Эстейт"</t>
  </si>
  <si>
    <t>7802385950</t>
  </si>
  <si>
    <t>27831333</t>
  </si>
  <si>
    <t>ООО "Системы Безопасности Северо-Запад"</t>
  </si>
  <si>
    <t>7802338277</t>
  </si>
  <si>
    <t>28509704</t>
  </si>
  <si>
    <t>ООО "Степан Разин Девелопмент"</t>
  </si>
  <si>
    <t>7805614870</t>
  </si>
  <si>
    <t>28511826</t>
  </si>
  <si>
    <t>ООО "ТЕПЛОЭНЕРГО"</t>
  </si>
  <si>
    <t>7802853013</t>
  </si>
  <si>
    <t>31308473</t>
  </si>
  <si>
    <t>ООО "ТСК 270"</t>
  </si>
  <si>
    <t>7838497200</t>
  </si>
  <si>
    <t>06-11-2013 00:00:00</t>
  </si>
  <si>
    <t>29647643</t>
  </si>
  <si>
    <t>ООО "ТСК"</t>
  </si>
  <si>
    <t>7842033592</t>
  </si>
  <si>
    <t>28113372</t>
  </si>
  <si>
    <t>ООО "ТЭК объединения "Скороход"</t>
  </si>
  <si>
    <t>7810270209</t>
  </si>
  <si>
    <t>31341607</t>
  </si>
  <si>
    <t>ООО "ТЭС СПб"</t>
  </si>
  <si>
    <t>7842141492</t>
  </si>
  <si>
    <t>26421986</t>
  </si>
  <si>
    <t>ООО "Таймс"</t>
  </si>
  <si>
    <t>7814122120</t>
  </si>
  <si>
    <t>28422808</t>
  </si>
  <si>
    <t>ООО "ТеплоЭнергоВент"</t>
  </si>
  <si>
    <t>7806438628</t>
  </si>
  <si>
    <t>27971244</t>
  </si>
  <si>
    <t>ООО "Теплосервис"</t>
  </si>
  <si>
    <t>7839357460</t>
  </si>
  <si>
    <t>28151979</t>
  </si>
  <si>
    <t>ООО "Теплоснабжающая компания 282"</t>
  </si>
  <si>
    <t>7805519673</t>
  </si>
  <si>
    <t>28798987</t>
  </si>
  <si>
    <t>ООО "Технопарк №1"</t>
  </si>
  <si>
    <t>7841014910</t>
  </si>
  <si>
    <t>28001891</t>
  </si>
  <si>
    <t>ООО "Троя"</t>
  </si>
  <si>
    <t>7820034338</t>
  </si>
  <si>
    <t>28042530</t>
  </si>
  <si>
    <t>ООО "Хлебтранс СПб"</t>
  </si>
  <si>
    <t>7810467163</t>
  </si>
  <si>
    <t>783101001</t>
  </si>
  <si>
    <t>27988538</t>
  </si>
  <si>
    <t>ООО "ЦМТ и НТС"</t>
  </si>
  <si>
    <t>7813109141</t>
  </si>
  <si>
    <t>27848302</t>
  </si>
  <si>
    <t>ООО "ЭКОН"</t>
  </si>
  <si>
    <t>7804176134</t>
  </si>
  <si>
    <t>26769190</t>
  </si>
  <si>
    <t>ООО "ЭНЕРГИЯ"</t>
  </si>
  <si>
    <t>7826087336</t>
  </si>
  <si>
    <t>28134965</t>
  </si>
  <si>
    <t>ООО "ЭНЕРГЭС"</t>
  </si>
  <si>
    <t>7801089980</t>
  </si>
  <si>
    <t>31342047</t>
  </si>
  <si>
    <t>ООО "ЭПС"</t>
  </si>
  <si>
    <t>7810757754</t>
  </si>
  <si>
    <t>26361114</t>
  </si>
  <si>
    <t>ООО "Эксплуатационная компания "Арго-Сервис"</t>
  </si>
  <si>
    <t>7811375691</t>
  </si>
  <si>
    <t>27976484</t>
  </si>
  <si>
    <t>ООО "Энергетические системы"</t>
  </si>
  <si>
    <t>7806302458</t>
  </si>
  <si>
    <t>28979613</t>
  </si>
  <si>
    <t>ООО "ЭнергоИнвест"</t>
  </si>
  <si>
    <t>7841378040</t>
  </si>
  <si>
    <t>30953255</t>
  </si>
  <si>
    <t>26421941</t>
  </si>
  <si>
    <t>ООО "ЭнергоРесурс 2005"</t>
  </si>
  <si>
    <t>7805387057</t>
  </si>
  <si>
    <t>27517472</t>
  </si>
  <si>
    <t>ООО "Энергогазмонтаж"</t>
  </si>
  <si>
    <t>7806119950</t>
  </si>
  <si>
    <t>26361123</t>
  </si>
  <si>
    <t>ООО "Энергосервис"</t>
  </si>
  <si>
    <t>7826140438</t>
  </si>
  <si>
    <t>28423270</t>
  </si>
  <si>
    <t>ООО "ЮИТ Сервис"</t>
  </si>
  <si>
    <t>7814422759</t>
  </si>
  <si>
    <t>26578046</t>
  </si>
  <si>
    <t>ООО "Юнит"</t>
  </si>
  <si>
    <t>7207009725</t>
  </si>
  <si>
    <t>28496542</t>
  </si>
  <si>
    <t>ООО УК "Лэмз"</t>
  </si>
  <si>
    <t>7703792360</t>
  </si>
  <si>
    <t>26647708</t>
  </si>
  <si>
    <t>ПАО "Пролетарский завод"</t>
  </si>
  <si>
    <t>7811039386</t>
  </si>
  <si>
    <t>27054332</t>
  </si>
  <si>
    <t>ПАО "ТГК-1" (не использовать в ЕИАС)</t>
  </si>
  <si>
    <t>7841312071</t>
  </si>
  <si>
    <t>780102001</t>
  </si>
  <si>
    <t>26539356</t>
  </si>
  <si>
    <t>ПАО "ТГК-1" филиал "Невский"</t>
  </si>
  <si>
    <t>26422151</t>
  </si>
  <si>
    <t>ПАО "Техприбор"</t>
  </si>
  <si>
    <t>7810237177</t>
  </si>
  <si>
    <t>28960049</t>
  </si>
  <si>
    <t>ПАО СЗ "Северная верфь"</t>
  </si>
  <si>
    <t>7805034277</t>
  </si>
  <si>
    <t>26516049</t>
  </si>
  <si>
    <t>С/х производственный кооператив "Племзавод "Детскосельский"</t>
  </si>
  <si>
    <t>7820027796</t>
  </si>
  <si>
    <t>28191592</t>
  </si>
  <si>
    <t>СПб ГБУЗ "Городская больница им. Н.А.Семашко"</t>
  </si>
  <si>
    <t>7820013553</t>
  </si>
  <si>
    <t>26322166</t>
  </si>
  <si>
    <t>СПб ГУП "Петербургский метрополитен"</t>
  </si>
  <si>
    <t>7830000970</t>
  </si>
  <si>
    <t>27995413</t>
  </si>
  <si>
    <t>Университет ИТМО</t>
  </si>
  <si>
    <t>7813045547</t>
  </si>
  <si>
    <t>28454949</t>
  </si>
  <si>
    <t>ФГБНУ ВИР</t>
  </si>
  <si>
    <t>7812029408</t>
  </si>
  <si>
    <t>26361089</t>
  </si>
  <si>
    <t>ФГБОУ ВО "ГУМРФ имени адмирала С.О. Макарова"</t>
  </si>
  <si>
    <t>7805029012</t>
  </si>
  <si>
    <t>26422396</t>
  </si>
  <si>
    <t>ФГБОУ ВО ПГУПС</t>
  </si>
  <si>
    <t>7812009592</t>
  </si>
  <si>
    <t>28934747</t>
  </si>
  <si>
    <t>ФГБОУ ВПО "СПбГАВМ"</t>
  </si>
  <si>
    <t>7810232965</t>
  </si>
  <si>
    <t>26491915</t>
  </si>
  <si>
    <t>ФГБОУ ВПО "СПбГПУ"</t>
  </si>
  <si>
    <t>7804040077</t>
  </si>
  <si>
    <t>30903763</t>
  </si>
  <si>
    <t>ФГБУ "ЦЖКУ" МИНОБОРОНЫ РОССИИ</t>
  </si>
  <si>
    <t>7729314745</t>
  </si>
  <si>
    <t>770101001</t>
  </si>
  <si>
    <t>28436138</t>
  </si>
  <si>
    <t>ФГБУН Институт прикладной астрономии Российской академии наук</t>
  </si>
  <si>
    <t>7813045434</t>
  </si>
  <si>
    <t>28485475</t>
  </si>
  <si>
    <t>ФГКУ "Невский СЦ МЧС России"</t>
  </si>
  <si>
    <t>7817002417</t>
  </si>
  <si>
    <t>28508026</t>
  </si>
  <si>
    <t>ФКОУ ДПО Санкт-Петербургский ИПКР ФСИН России</t>
  </si>
  <si>
    <t>7820016787</t>
  </si>
  <si>
    <t>26361128</t>
  </si>
  <si>
    <t>Филиал "Северо-Западная ТЭЦ им. А.Г.Бориса" АО "Интер РАО - Электрогенерация"</t>
  </si>
  <si>
    <t>7704784450</t>
  </si>
  <si>
    <t>781443001</t>
  </si>
  <si>
    <t>30941480</t>
  </si>
  <si>
    <t>Филиал ФГБУ "ЦЖКУ" Минобороны России по ЗВО</t>
  </si>
  <si>
    <t>WARM</t>
  </si>
  <si>
    <t>Комитет по тарифам Санкт-Петербурга</t>
  </si>
  <si>
    <t>10.12.2021</t>
  </si>
  <si>
    <t>№ 190-р</t>
  </si>
  <si>
    <t>https://www.gov.spb.ru/</t>
  </si>
  <si>
    <t>192029, г. Санкт-Петербург, пр. Обуховской обороны, д. 70, корп. 2, лит. А</t>
  </si>
  <si>
    <t>Смирнова Жанна Геннадьевна</t>
  </si>
  <si>
    <t>Мацко Юрий Андреевич</t>
  </si>
  <si>
    <t>Главный инженер</t>
  </si>
  <si>
    <t>y.matsko@ukanm.ru</t>
  </si>
  <si>
    <t>+7(812)336-55-62</t>
  </si>
  <si>
    <t>город Санкт-Петербург, муниципальный округ Невская застава (40378000);</t>
  </si>
  <si>
    <t>Производство тепловой энергии. Некомбинированная выработка; Сбыт. Тепловая энергия</t>
  </si>
  <si>
    <t>Тарифы на тепловую энергию для потребителей в случае отсутствия дифференциации тарифов по схеме подключения</t>
  </si>
  <si>
    <t>13.2</t>
  </si>
  <si>
    <t xml:space="preserve">Тарифы на тепловую энергию для населения </t>
  </si>
  <si>
    <t>13.3</t>
  </si>
  <si>
    <t>Тарифы на тепловую энергию для льготной группы потребителей</t>
  </si>
  <si>
    <t>30.06.2022</t>
  </si>
  <si>
    <t>01.07.2022</t>
  </si>
  <si>
    <t>ПАО "Завод "Реконд"</t>
  </si>
  <si>
    <t>08.06.2022 17:08:09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</si>
</sst>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quot;$&quot;#,##0_);[Red]\(&quot;$&quot;#,##0\)"/>
    <numFmt numFmtId="167" formatCode="#,##0.000"/>
    <numFmt numFmtId="168" formatCode="_-* #,##0.00[$€-1]_-;\-* #,##0.00[$€-1]_-;_-* &quot;-&quot;??[$€-1]_-"/>
    <numFmt numFmtId="169" formatCode="000000"/>
    <numFmt numFmtId="170" formatCode="#,##0.0"/>
    <numFmt numFmtId="171"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8"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6" fontId="8" fillId="0" borderId="0" applyFont="0" applyFill="0" applyBorder="0" applyAlignment="0" applyProtection="0"/>
    <xf numFmtId="170" fontId="10" fillId="2" borderId="0">
      <protection locked="0"/>
    </xf>
    <xf numFmtId="0" fontId="19" fillId="0" borderId="0" applyFill="0" applyBorder="0" applyProtection="0">
      <alignment vertical="center"/>
    </xf>
    <xf numFmtId="167" fontId="10" fillId="2" borderId="0">
      <protection locked="0"/>
    </xf>
    <xf numFmtId="171"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5" fontId="41" fillId="0" borderId="0" applyFont="0" applyFill="0" applyBorder="0" applyAlignment="0" applyProtection="0"/>
    <xf numFmtId="164"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30">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9" fontId="10" fillId="0" borderId="5" xfId="54" applyNumberFormat="1" applyFont="1" applyFill="1" applyBorder="1" applyAlignment="1" applyProtection="1">
      <alignment horizontal="center" vertical="center" wrapText="1"/>
    </xf>
    <xf numFmtId="169"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7"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7" fontId="10" fillId="0" borderId="5" xfId="30" applyNumberFormat="1" applyFont="1" applyFill="1" applyBorder="1" applyAlignment="1" applyProtection="1">
      <alignment horizontal="right" vertical="center" wrapText="1"/>
    </xf>
    <xf numFmtId="167"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12" borderId="47" xfId="0" applyFont="1" applyFill="1" applyBorder="1" applyAlignment="1">
      <alignment horizontal="center" vertical="center"/>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0" fontId="0" fillId="2" borderId="5" xfId="30" applyNumberFormat="1" applyFont="1" applyFill="1" applyBorder="1" applyAlignment="1" applyProtection="1">
      <alignment horizontal="left" vertical="center" wrapText="1" indent="2"/>
      <protection locked="0"/>
    </xf>
    <xf numFmtId="49" fontId="74" fillId="2" borderId="13" xfId="30" applyNumberFormat="1" applyFont="1" applyFill="1" applyBorder="1" applyAlignment="1" applyProtection="1">
      <alignment horizontal="left" vertical="center" wrapTex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9" fontId="10" fillId="0" borderId="13" xfId="54" applyNumberFormat="1" applyFont="1" applyFill="1" applyBorder="1" applyAlignment="1" applyProtection="1">
      <alignment horizontal="center" vertical="center" wrapText="1"/>
    </xf>
    <xf numFmtId="169" fontId="10" fillId="0" borderId="14" xfId="54" applyNumberFormat="1" applyFont="1" applyFill="1" applyBorder="1" applyAlignment="1" applyProtection="1">
      <alignment horizontal="center" vertical="center" wrapText="1"/>
    </xf>
    <xf numFmtId="169"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0" fontId="37" fillId="0" borderId="16" xfId="0" applyNumberFormat="1" applyFont="1" applyBorder="1" applyAlignment="1">
      <alignment horizontal="center" vertical="center" wrapText="1"/>
    </xf>
    <xf numFmtId="0" fontId="0" fillId="0" borderId="28" xfId="0" applyNumberFormat="1" applyBorder="1" applyAlignment="1">
      <alignment horizontal="center" vertical="center" wrapText="1"/>
    </xf>
    <xf numFmtId="49" fontId="0" fillId="0" borderId="28" xfId="0" applyBorder="1" applyAlignment="1">
      <alignment horizontal="center" vertical="center" wrapText="1"/>
    </xf>
    <xf numFmtId="49" fontId="0" fillId="0" borderId="26" xfId="0" applyBorder="1" applyAlignment="1">
      <alignment horizontal="center" vertical="center" wrapText="1"/>
    </xf>
    <xf numFmtId="49" fontId="10" fillId="8"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0" fontId="0" fillId="7" borderId="5" xfId="37" applyNumberFormat="1" applyFont="1" applyFill="1" applyBorder="1" applyAlignment="1" applyProtection="1">
      <alignment horizontal="center" vertical="center" wrapText="1"/>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xr:uid="{00000000-0005-0000-0000-000000000000}"/>
    <cellStyle name=" 1 2" xfId="2" xr:uid="{00000000-0005-0000-0000-000001000000}"/>
    <cellStyle name=" 1_Stage1" xfId="3" xr:uid="{00000000-0005-0000-0000-000002000000}"/>
    <cellStyle name="_Model_RAB Мой_PR.PROG.WARM.NOTCOMBI.2012.2.16_v1.4(04.04.11) " xfId="4" xr:uid="{00000000-0005-0000-0000-000003000000}"/>
    <cellStyle name="_Model_RAB Мой_Книга2_PR.PROG.WARM.NOTCOMBI.2012.2.16_v1.4(04.04.11) " xfId="5" xr:uid="{00000000-0005-0000-0000-000004000000}"/>
    <cellStyle name="_Model_RAB_MRSK_svod_PR.PROG.WARM.NOTCOMBI.2012.2.16_v1.4(04.04.11) " xfId="6" xr:uid="{00000000-0005-0000-0000-000005000000}"/>
    <cellStyle name="_Model_RAB_MRSK_svod_Книга2_PR.PROG.WARM.NOTCOMBI.2012.2.16_v1.4(04.04.11) " xfId="7" xr:uid="{00000000-0005-0000-0000-000006000000}"/>
    <cellStyle name="_МОДЕЛЬ_1 (2)_PR.PROG.WARM.NOTCOMBI.2012.2.16_v1.4(04.04.11) " xfId="8" xr:uid="{00000000-0005-0000-0000-000007000000}"/>
    <cellStyle name="_МОДЕЛЬ_1 (2)_Книга2_PR.PROG.WARM.NOTCOMBI.2012.2.16_v1.4(04.04.11) " xfId="9" xr:uid="{00000000-0005-0000-0000-000008000000}"/>
    <cellStyle name="_пр 5 тариф RAB_PR.PROG.WARM.NOTCOMBI.2012.2.16_v1.4(04.04.11) " xfId="10" xr:uid="{00000000-0005-0000-0000-000009000000}"/>
    <cellStyle name="_пр 5 тариф RAB_Книга2_PR.PROG.WARM.NOTCOMBI.2012.2.16_v1.4(04.04.11) " xfId="11" xr:uid="{00000000-0005-0000-0000-00000A000000}"/>
    <cellStyle name="_Расчет RAB_22072008_PR.PROG.WARM.NOTCOMBI.2012.2.16_v1.4(04.04.11) " xfId="12" xr:uid="{00000000-0005-0000-0000-00000B000000}"/>
    <cellStyle name="_Расчет RAB_22072008_Книга2_PR.PROG.WARM.NOTCOMBI.2012.2.16_v1.4(04.04.11) " xfId="13" xr:uid="{00000000-0005-0000-0000-00000C000000}"/>
    <cellStyle name="_Расчет RAB_Лен и МОЭСК_с 2010 года_14.04.2009_со сглаж_version 3.0_без ФСК_PR.PROG.WARM.NOTCOMBI.2012.2.16_v1.4(04.04.11) " xfId="14" xr:uid="{00000000-0005-0000-0000-00000D000000}"/>
    <cellStyle name="_Расчет RAB_Лен и МОЭСК_с 2010 года_14.04.2009_со сглаж_version 3.0_без ФСК_Книга2_PR.PROG.WARM.NOTCOMBI.2012.2.16_v1.4(04.04.11) " xfId="15" xr:uid="{00000000-0005-0000-0000-00000E000000}"/>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xr:uid="{00000000-0005-0000-0000-000021000000}"/>
    <cellStyle name="Currency [0]" xfId="16" xr:uid="{00000000-0005-0000-0000-000022000000}"/>
    <cellStyle name="currency1" xfId="17" xr:uid="{00000000-0005-0000-0000-000023000000}"/>
    <cellStyle name="Currency2" xfId="18" xr:uid="{00000000-0005-0000-0000-000024000000}"/>
    <cellStyle name="currency3" xfId="19" xr:uid="{00000000-0005-0000-0000-000025000000}"/>
    <cellStyle name="currency4" xfId="20" xr:uid="{00000000-0005-0000-0000-000026000000}"/>
    <cellStyle name="Followed Hyperlink" xfId="21" xr:uid="{00000000-0005-0000-0000-000027000000}"/>
    <cellStyle name="Header 3" xfId="22" xr:uid="{00000000-0005-0000-0000-000028000000}"/>
    <cellStyle name="Hyperlink" xfId="23" xr:uid="{00000000-0005-0000-0000-000029000000}"/>
    <cellStyle name="normal" xfId="24" xr:uid="{00000000-0005-0000-0000-00002A000000}"/>
    <cellStyle name="Normal1" xfId="25" xr:uid="{00000000-0005-0000-0000-00002B000000}"/>
    <cellStyle name="Normal2" xfId="26" xr:uid="{00000000-0005-0000-0000-00002C000000}"/>
    <cellStyle name="Percent1" xfId="27" xr:uid="{00000000-0005-0000-0000-00002D000000}"/>
    <cellStyle name="Title 4" xfId="28" xr:uid="{00000000-0005-0000-0000-00002E000000}"/>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xr:uid="{00000000-0005-0000-0000-000039000000}"/>
    <cellStyle name="Гиперссылка 2 2" xfId="31" xr:uid="{00000000-0005-0000-0000-00003A000000}"/>
    <cellStyle name="Гиперссылка 4" xfId="105" xr:uid="{00000000-0005-0000-0000-00003B000000}"/>
    <cellStyle name="Гиперссылка 5" xfId="119" xr:uid="{00000000-0005-0000-0000-00003C000000}"/>
    <cellStyle name="Границы" xfId="120" xr:uid="{00000000-0005-0000-0000-00003D000000}"/>
    <cellStyle name="Денежный" xfId="99" builtinId="4" hidden="1"/>
    <cellStyle name="Денежный [0]" xfId="100" builtinId="7" hidden="1"/>
    <cellStyle name="Заголовок" xfId="32" xr:uid="{00000000-0005-0000-0000-000040000000}"/>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xr:uid="{00000000-0005-0000-0000-000045000000}"/>
    <cellStyle name="Значение" xfId="34" xr:uid="{00000000-0005-0000-0000-000046000000}"/>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xr:uid="{00000000-0005-0000-0000-00004C000000}"/>
    <cellStyle name="Обычный 12" xfId="106" xr:uid="{00000000-0005-0000-0000-00004D000000}"/>
    <cellStyle name="Обычный 12 2" xfId="36" xr:uid="{00000000-0005-0000-0000-00004E000000}"/>
    <cellStyle name="Обычный 12 3" xfId="115" xr:uid="{00000000-0005-0000-0000-00004F000000}"/>
    <cellStyle name="Обычный 14" xfId="37" xr:uid="{00000000-0005-0000-0000-000050000000}"/>
    <cellStyle name="Обычный 14 2" xfId="111" xr:uid="{00000000-0005-0000-0000-000051000000}"/>
    <cellStyle name="Обычный 14 2 2" xfId="116" xr:uid="{00000000-0005-0000-0000-000052000000}"/>
    <cellStyle name="Обычный 14 3" xfId="112" xr:uid="{00000000-0005-0000-0000-000053000000}"/>
    <cellStyle name="Обычный 14 3 2" xfId="117" xr:uid="{00000000-0005-0000-0000-000054000000}"/>
    <cellStyle name="Обычный 14 4" xfId="113" xr:uid="{00000000-0005-0000-0000-000055000000}"/>
    <cellStyle name="Обычный 14 4 2" xfId="118" xr:uid="{00000000-0005-0000-0000-000056000000}"/>
    <cellStyle name="Обычный 14 5" xfId="96" xr:uid="{00000000-0005-0000-0000-000057000000}"/>
    <cellStyle name="Обычный 14 6" xfId="102" xr:uid="{00000000-0005-0000-0000-000058000000}"/>
    <cellStyle name="Обычный 14 7" xfId="114" xr:uid="{00000000-0005-0000-0000-000059000000}"/>
    <cellStyle name="Обычный 14 8" xfId="122" xr:uid="{00000000-0005-0000-0000-00005A000000}"/>
    <cellStyle name="Обычный 14 9" xfId="123" xr:uid="{00000000-0005-0000-0000-00005B000000}"/>
    <cellStyle name="Обычный 15" xfId="38" xr:uid="{00000000-0005-0000-0000-00005C000000}"/>
    <cellStyle name="Обычный 2" xfId="39" xr:uid="{00000000-0005-0000-0000-00005D000000}"/>
    <cellStyle name="Обычный 2 10 2" xfId="107" xr:uid="{00000000-0005-0000-0000-00005E000000}"/>
    <cellStyle name="Обычный 2 2" xfId="40" xr:uid="{00000000-0005-0000-0000-00005F000000}"/>
    <cellStyle name="Обычный 2 3" xfId="108" xr:uid="{00000000-0005-0000-0000-000060000000}"/>
    <cellStyle name="Обычный 2 4" xfId="109" xr:uid="{00000000-0005-0000-0000-000061000000}"/>
    <cellStyle name="Обычный 3" xfId="41" xr:uid="{00000000-0005-0000-0000-000062000000}"/>
    <cellStyle name="Обычный 3 2" xfId="42" xr:uid="{00000000-0005-0000-0000-000063000000}"/>
    <cellStyle name="Обычный 3 3" xfId="43" xr:uid="{00000000-0005-0000-0000-000064000000}"/>
    <cellStyle name="Обычный 3 4" xfId="121" xr:uid="{00000000-0005-0000-0000-000065000000}"/>
    <cellStyle name="Обычный 4" xfId="44" xr:uid="{00000000-0005-0000-0000-000066000000}"/>
    <cellStyle name="Обычный 5" xfId="110" xr:uid="{00000000-0005-0000-0000-000067000000}"/>
    <cellStyle name="Обычный_BALANCE.WARM.2007YEAR(FACT)" xfId="45" xr:uid="{00000000-0005-0000-0000-000068000000}"/>
    <cellStyle name="Обычный_INVEST.WARM.PLAN.4.78(v0.1)" xfId="46" xr:uid="{00000000-0005-0000-0000-000069000000}"/>
    <cellStyle name="Обычный_JKH.OPEN.INFO.HVS(v3.5)_цены161210" xfId="47" xr:uid="{00000000-0005-0000-0000-00006A000000}"/>
    <cellStyle name="Обычный_JKH.OPEN.INFO.PRICE.VO_v4.0(10.02.11)" xfId="48" xr:uid="{00000000-0005-0000-0000-00006B000000}"/>
    <cellStyle name="Обычный_MINENERGO.340.PRIL79(v0.1)" xfId="49" xr:uid="{00000000-0005-0000-0000-00006C000000}"/>
    <cellStyle name="Обычный_PREDEL.JKH.2010(v1.3)" xfId="50" xr:uid="{00000000-0005-0000-0000-00006D000000}"/>
    <cellStyle name="Обычный_razrabotka_sablonov_po_WKU" xfId="51" xr:uid="{00000000-0005-0000-0000-00006E000000}"/>
    <cellStyle name="Обычный_SIMPLE_1_massive2" xfId="52" xr:uid="{00000000-0005-0000-0000-00006F000000}"/>
    <cellStyle name="Обычный_ЖКУ_проект3" xfId="53" xr:uid="{00000000-0005-0000-0000-000070000000}"/>
    <cellStyle name="Обычный_Мониторинг инвестиций" xfId="54" xr:uid="{00000000-0005-0000-0000-000071000000}"/>
    <cellStyle name="Обычный_Шаблон по источникам для Модуля Реестр (2)" xfId="55" xr:uid="{00000000-0005-0000-0000-000072000000}"/>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111</xdr:row>
      <xdr:rowOff>130175</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110</xdr:row>
      <xdr:rowOff>47625</xdr:rowOff>
    </xdr:from>
    <xdr:to>
      <xdr:col>3</xdr:col>
      <xdr:colOff>0</xdr:colOff>
      <xdr:row>111</xdr:row>
      <xdr:rowOff>130175</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107</xdr:row>
      <xdr:rowOff>155575</xdr:rowOff>
    </xdr:from>
    <xdr:to>
      <xdr:col>3</xdr:col>
      <xdr:colOff>0</xdr:colOff>
      <xdr:row>110</xdr:row>
      <xdr:rowOff>47625</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105</xdr:row>
      <xdr:rowOff>73025</xdr:rowOff>
    </xdr:from>
    <xdr:to>
      <xdr:col>3</xdr:col>
      <xdr:colOff>0</xdr:colOff>
      <xdr:row>107</xdr:row>
      <xdr:rowOff>155575</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102</xdr:row>
      <xdr:rowOff>180975</xdr:rowOff>
    </xdr:from>
    <xdr:to>
      <xdr:col>3</xdr:col>
      <xdr:colOff>0</xdr:colOff>
      <xdr:row>105</xdr:row>
      <xdr:rowOff>73025</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100</xdr:row>
      <xdr:rowOff>98425</xdr:rowOff>
    </xdr:from>
    <xdr:to>
      <xdr:col>3</xdr:col>
      <xdr:colOff>0</xdr:colOff>
      <xdr:row>102</xdr:row>
      <xdr:rowOff>180975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98</xdr:row>
      <xdr:rowOff>15875</xdr:rowOff>
    </xdr:from>
    <xdr:to>
      <xdr:col>3</xdr:col>
      <xdr:colOff>0</xdr:colOff>
      <xdr:row>100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98</xdr:row>
      <xdr:rowOff>15875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97</xdr:row>
      <xdr:rowOff>314325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98</xdr:row>
      <xdr:rowOff>47625</xdr:rowOff>
    </xdr:from>
    <xdr:to>
      <xdr:col>1</xdr:col>
      <xdr:colOff>428625</xdr:colOff>
      <xdr:row>100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100</xdr:row>
      <xdr:rowOff>133350</xdr:rowOff>
    </xdr:from>
    <xdr:to>
      <xdr:col>1</xdr:col>
      <xdr:colOff>428625</xdr:colOff>
      <xdr:row>102</xdr:row>
      <xdr:rowOff>152400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103</xdr:row>
      <xdr:rowOff>38100</xdr:rowOff>
    </xdr:from>
    <xdr:to>
      <xdr:col>1</xdr:col>
      <xdr:colOff>428625</xdr:colOff>
      <xdr:row>105</xdr:row>
      <xdr:rowOff>57150</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105</xdr:row>
      <xdr:rowOff>123825</xdr:rowOff>
    </xdr:from>
    <xdr:to>
      <xdr:col>1</xdr:col>
      <xdr:colOff>428625</xdr:colOff>
      <xdr:row>107</xdr:row>
      <xdr:rowOff>123825</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108</xdr:row>
      <xdr:rowOff>28575</xdr:rowOff>
    </xdr:from>
    <xdr:to>
      <xdr:col>1</xdr:col>
      <xdr:colOff>447675</xdr:colOff>
      <xdr:row>110</xdr:row>
      <xdr:rowOff>28575</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110</xdr:row>
      <xdr:rowOff>123825</xdr:rowOff>
    </xdr:from>
    <xdr:to>
      <xdr:col>1</xdr:col>
      <xdr:colOff>457200</xdr:colOff>
      <xdr:row>111</xdr:row>
      <xdr:rowOff>104775</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111</xdr:row>
      <xdr:rowOff>161925</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45</xdr:row>
      <xdr:rowOff>0</xdr:rowOff>
    </xdr:from>
    <xdr:to>
      <xdr:col>28</xdr:col>
      <xdr:colOff>228600</xdr:colOff>
      <xdr:row>45</xdr:row>
      <xdr:rowOff>190500</xdr:rowOff>
    </xdr:to>
    <xdr:grpSp>
      <xdr:nvGrpSpPr>
        <xdr:cNvPr id="4" name="shCalendar">
          <a:extLst>
            <a:ext uri="{FF2B5EF4-FFF2-40B4-BE49-F238E27FC236}">
              <a16:creationId xmlns:a16="http://schemas.microsoft.com/office/drawing/2014/main" id="{00000000-0008-0000-0C00-000004000000}"/>
            </a:ext>
          </a:extLst>
        </xdr:cNvPr>
        <xdr:cNvGrpSpPr>
          <a:grpSpLocks/>
        </xdr:cNvGrpSpPr>
      </xdr:nvGrpSpPr>
      <xdr:grpSpPr bwMode="auto">
        <a:xfrm>
          <a:off x="12763500" y="12401550"/>
          <a:ext cx="190500" cy="190500"/>
          <a:chOff x="13896191" y="1813753"/>
          <a:chExt cx="211023" cy="178845"/>
        </a:xfrm>
      </xdr:grpSpPr>
      <xdr:sp macro="[0]!modfrmDateChoose.CalendarShow" textlink="">
        <xdr:nvSpPr>
          <xdr:cNvPr id="5" name="shCalendar_bck">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3</xdr:row>
      <xdr:rowOff>9525</xdr:rowOff>
    </xdr:from>
    <xdr:to>
      <xdr:col>7</xdr:col>
      <xdr:colOff>228600</xdr:colOff>
      <xdr:row>4</xdr:row>
      <xdr:rowOff>161925</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95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8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8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8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5278100"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37</xdr:row>
      <xdr:rowOff>2</xdr:rowOff>
    </xdr:from>
    <xdr:to>
      <xdr:col>4</xdr:col>
      <xdr:colOff>3343276</xdr:colOff>
      <xdr:row>38</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4" t="s">
        <v>491</v>
      </c>
      <c r="G2" s="1205"/>
      <c r="H2" s="1206"/>
      <c r="I2" s="436"/>
    </row>
    <row r="3" spans="1:20" ht="3" customHeight="1"/>
    <row r="4" spans="1:20" s="190" customFormat="1" ht="11.25">
      <c r="A4" s="214"/>
      <c r="B4" s="214"/>
      <c r="C4" s="214"/>
      <c r="D4" s="214"/>
      <c r="F4" s="1161" t="s">
        <v>454</v>
      </c>
      <c r="G4" s="1161"/>
      <c r="H4" s="1161"/>
      <c r="I4" s="1207"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7"/>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24.05.2022</v>
      </c>
      <c r="I7" s="196" t="s">
        <v>493</v>
      </c>
      <c r="J7" s="334"/>
      <c r="K7" s="214"/>
      <c r="L7" s="214"/>
      <c r="M7" s="214"/>
      <c r="N7" s="214"/>
      <c r="O7" s="214"/>
      <c r="P7" s="214"/>
      <c r="Q7" s="214"/>
      <c r="R7" s="214"/>
      <c r="S7" s="214"/>
      <c r="T7" s="214"/>
    </row>
    <row r="8" spans="1:20" s="190" customFormat="1" ht="45">
      <c r="A8" s="1208">
        <v>1</v>
      </c>
      <c r="B8" s="214"/>
      <c r="C8" s="214"/>
      <c r="D8" s="214"/>
      <c r="F8" s="335" t="str">
        <f>"2." &amp;mergeValue(A8)</f>
        <v>2.1</v>
      </c>
      <c r="G8" s="417" t="s">
        <v>494</v>
      </c>
      <c r="H8" s="317"/>
      <c r="I8" s="196" t="s">
        <v>591</v>
      </c>
      <c r="J8" s="334"/>
      <c r="K8" s="214"/>
      <c r="L8" s="214"/>
      <c r="M8" s="214"/>
      <c r="N8" s="214"/>
      <c r="O8" s="214"/>
      <c r="P8" s="214"/>
      <c r="Q8" s="214"/>
      <c r="R8" s="214"/>
      <c r="S8" s="214"/>
      <c r="T8" s="214"/>
    </row>
    <row r="9" spans="1:20" s="190" customFormat="1" ht="22.5">
      <c r="A9" s="1208"/>
      <c r="B9" s="214"/>
      <c r="C9" s="214"/>
      <c r="D9" s="214"/>
      <c r="F9" s="335" t="str">
        <f>"3." &amp;mergeValue(A9)</f>
        <v>3.1</v>
      </c>
      <c r="G9" s="417" t="s">
        <v>495</v>
      </c>
      <c r="H9" s="317"/>
      <c r="I9" s="196" t="s">
        <v>589</v>
      </c>
      <c r="J9" s="334"/>
      <c r="K9" s="214"/>
      <c r="L9" s="214"/>
      <c r="M9" s="214"/>
      <c r="N9" s="214"/>
      <c r="O9" s="214"/>
      <c r="P9" s="214"/>
      <c r="Q9" s="214"/>
      <c r="R9" s="214"/>
      <c r="S9" s="214"/>
      <c r="T9" s="214"/>
    </row>
    <row r="10" spans="1:20" s="190" customFormat="1" ht="22.5">
      <c r="A10" s="1208"/>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8"/>
      <c r="B11" s="1208">
        <v>1</v>
      </c>
      <c r="C11" s="344"/>
      <c r="D11" s="344"/>
      <c r="F11" s="335" t="str">
        <f>"4."&amp;mergeValue(A11) &amp;"."&amp;mergeValue(B11)</f>
        <v>4.1.1</v>
      </c>
      <c r="G11" s="324" t="s">
        <v>593</v>
      </c>
      <c r="H11" s="317" t="str">
        <f>IF(region_name="","",region_name)</f>
        <v>г.Санкт-Петербург</v>
      </c>
      <c r="I11" s="196" t="s">
        <v>499</v>
      </c>
      <c r="J11" s="334"/>
      <c r="K11" s="214"/>
      <c r="L11" s="214"/>
      <c r="M11" s="214"/>
      <c r="N11" s="214"/>
      <c r="O11" s="214"/>
      <c r="P11" s="214"/>
      <c r="Q11" s="214"/>
      <c r="R11" s="214"/>
      <c r="S11" s="214"/>
      <c r="T11" s="214"/>
    </row>
    <row r="12" spans="1:20" s="190" customFormat="1" ht="22.5">
      <c r="A12" s="1208"/>
      <c r="B12" s="1208"/>
      <c r="C12" s="1208">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8"/>
      <c r="B13" s="1208"/>
      <c r="C13" s="1208"/>
      <c r="D13" s="344">
        <v>1</v>
      </c>
      <c r="F13" s="335" t="str">
        <f>"4."&amp;mergeValue(A13) &amp;"."&amp;mergeValue(B13)&amp;"."&amp;mergeValue(C13)&amp;"."&amp;mergeValue(D13)</f>
        <v>4.1.1.1.1</v>
      </c>
      <c r="G13" s="420" t="s">
        <v>498</v>
      </c>
      <c r="H13" s="317"/>
      <c r="I13" s="1209" t="s">
        <v>592</v>
      </c>
      <c r="J13" s="334"/>
      <c r="K13" s="214"/>
      <c r="L13" s="214"/>
      <c r="M13" s="214"/>
      <c r="N13" s="214"/>
      <c r="O13" s="214"/>
      <c r="P13" s="214"/>
      <c r="Q13" s="214"/>
      <c r="R13" s="214"/>
      <c r="S13" s="214"/>
      <c r="T13" s="214"/>
    </row>
    <row r="14" spans="1:20" s="190" customFormat="1" ht="18.75">
      <c r="A14" s="1208"/>
      <c r="B14" s="1208"/>
      <c r="C14" s="1208"/>
      <c r="D14" s="344"/>
      <c r="F14" s="338"/>
      <c r="G14" s="150" t="s">
        <v>4</v>
      </c>
      <c r="H14" s="343"/>
      <c r="I14" s="1209"/>
      <c r="J14" s="334"/>
      <c r="K14" s="214"/>
      <c r="L14" s="214"/>
      <c r="M14" s="214"/>
      <c r="N14" s="214"/>
      <c r="O14" s="214"/>
      <c r="P14" s="214"/>
      <c r="Q14" s="214"/>
      <c r="R14" s="214"/>
      <c r="S14" s="214"/>
      <c r="T14" s="214"/>
    </row>
    <row r="15" spans="1:20" s="190" customFormat="1" ht="18.75">
      <c r="A15" s="1208"/>
      <c r="B15" s="1208"/>
      <c r="C15" s="344"/>
      <c r="D15" s="344"/>
      <c r="F15" s="421"/>
      <c r="G15" s="195" t="s">
        <v>403</v>
      </c>
      <c r="H15" s="422"/>
      <c r="I15" s="423"/>
      <c r="J15" s="334"/>
      <c r="K15" s="214"/>
      <c r="L15" s="214"/>
      <c r="M15" s="214"/>
      <c r="N15" s="214"/>
      <c r="O15" s="214"/>
      <c r="P15" s="214"/>
      <c r="Q15" s="214"/>
      <c r="R15" s="214"/>
      <c r="S15" s="214"/>
      <c r="T15" s="214"/>
    </row>
    <row r="16" spans="1:20" s="190" customFormat="1" ht="18.75">
      <c r="A16" s="1208"/>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3" t="s">
        <v>594</v>
      </c>
      <c r="H19" s="1203"/>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0900-000000000000}">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24" t="s">
        <v>632</v>
      </c>
      <c r="M5" s="1224"/>
      <c r="N5" s="1224"/>
      <c r="O5" s="1224"/>
      <c r="P5" s="1224"/>
      <c r="Q5" s="1224"/>
      <c r="R5" s="1224"/>
      <c r="S5" s="1224"/>
      <c r="T5" s="1224"/>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30" t="str">
        <f>IF(NameOrPr_ch="",IF(NameOrPr="","",NameOrPr),NameOrPr_ch)</f>
        <v>Комитет по тарифам Санкт-Петербурга</v>
      </c>
      <c r="P7" s="1230"/>
      <c r="Q7" s="1230"/>
      <c r="R7" s="1230"/>
      <c r="S7" s="1230"/>
      <c r="T7" s="1230"/>
      <c r="U7" s="584"/>
      <c r="V7" s="584"/>
      <c r="W7" s="521"/>
      <c r="X7" s="592"/>
      <c r="Y7" s="592"/>
      <c r="Z7" s="592"/>
      <c r="AA7" s="592"/>
      <c r="AB7" s="592"/>
      <c r="AC7" s="592"/>
    </row>
    <row r="8" spans="1:29" s="572" customFormat="1" ht="18.75">
      <c r="A8" s="592"/>
      <c r="B8" s="592"/>
      <c r="C8" s="592"/>
      <c r="D8" s="592"/>
      <c r="E8" s="592"/>
      <c r="F8" s="592"/>
      <c r="G8" s="592"/>
      <c r="H8" s="592"/>
      <c r="L8" s="501"/>
      <c r="M8" s="619" t="s">
        <v>597</v>
      </c>
      <c r="N8" s="668"/>
      <c r="O8" s="1230" t="str">
        <f>IF(datePr_ch="",IF(datePr="","",datePr),datePr_ch)</f>
        <v>10.12.2021</v>
      </c>
      <c r="P8" s="1230"/>
      <c r="Q8" s="1230"/>
      <c r="R8" s="1230"/>
      <c r="S8" s="1230"/>
      <c r="T8" s="1230"/>
      <c r="U8" s="584"/>
      <c r="V8" s="584"/>
      <c r="W8" s="521"/>
      <c r="X8" s="592"/>
      <c r="Y8" s="592"/>
      <c r="Z8" s="592"/>
      <c r="AA8" s="592"/>
      <c r="AB8" s="592"/>
      <c r="AC8" s="592"/>
    </row>
    <row r="9" spans="1:29" s="572" customFormat="1" ht="18.75">
      <c r="A9" s="592"/>
      <c r="B9" s="592"/>
      <c r="C9" s="592"/>
      <c r="D9" s="592"/>
      <c r="E9" s="592"/>
      <c r="F9" s="592"/>
      <c r="G9" s="592"/>
      <c r="H9" s="592"/>
      <c r="L9" s="554"/>
      <c r="M9" s="619" t="s">
        <v>596</v>
      </c>
      <c r="N9" s="668"/>
      <c r="O9" s="1230" t="str">
        <f>IF(numberPr_ch="",IF(numberPr="","",numberPr),numberPr_ch)</f>
        <v>№ 190-р</v>
      </c>
      <c r="P9" s="1230"/>
      <c r="Q9" s="1230"/>
      <c r="R9" s="1230"/>
      <c r="S9" s="1230"/>
      <c r="T9" s="1230"/>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30" t="str">
        <f>IF(IstPub_ch="",IF(IstPub="","",IstPub),IstPub_ch)</f>
        <v>https://www.gov.spb.ru/</v>
      </c>
      <c r="P10" s="1230"/>
      <c r="Q10" s="1230"/>
      <c r="R10" s="1230"/>
      <c r="S10" s="1230"/>
      <c r="T10" s="1230"/>
      <c r="U10" s="584"/>
      <c r="V10" s="584"/>
      <c r="W10" s="521"/>
      <c r="X10" s="592"/>
      <c r="Y10" s="592"/>
      <c r="Z10" s="592"/>
      <c r="AA10" s="592"/>
      <c r="AB10" s="592"/>
      <c r="AC10" s="592"/>
    </row>
    <row r="11" spans="1:29" s="572" customFormat="1" ht="11.25" hidden="1">
      <c r="A11" s="592"/>
      <c r="B11" s="592"/>
      <c r="C11" s="592"/>
      <c r="D11" s="592"/>
      <c r="E11" s="592"/>
      <c r="F11" s="592"/>
      <c r="G11" s="592"/>
      <c r="H11" s="592"/>
      <c r="L11" s="1225"/>
      <c r="M11" s="1225"/>
      <c r="N11" s="568"/>
      <c r="O11" s="584"/>
      <c r="P11" s="584"/>
      <c r="Q11" s="584"/>
      <c r="R11" s="584"/>
      <c r="S11" s="584"/>
      <c r="T11" s="584"/>
      <c r="U11" s="590" t="s">
        <v>373</v>
      </c>
      <c r="X11" s="592"/>
      <c r="Y11" s="592"/>
      <c r="Z11" s="592"/>
      <c r="AA11" s="592"/>
      <c r="AB11" s="592"/>
      <c r="AC11" s="592"/>
    </row>
    <row r="12" spans="1:29">
      <c r="J12" s="531"/>
      <c r="K12" s="531"/>
      <c r="L12" s="526"/>
      <c r="M12" s="526"/>
      <c r="N12" s="504"/>
      <c r="O12" s="1231"/>
      <c r="P12" s="1231"/>
      <c r="Q12" s="1231"/>
      <c r="R12" s="1231"/>
      <c r="S12" s="1231"/>
      <c r="T12" s="1231"/>
      <c r="U12" s="1231"/>
    </row>
    <row r="13" spans="1:29">
      <c r="J13" s="531"/>
      <c r="K13" s="531"/>
      <c r="L13" s="1161" t="s">
        <v>454</v>
      </c>
      <c r="M13" s="1161"/>
      <c r="N13" s="1161"/>
      <c r="O13" s="1161"/>
      <c r="P13" s="1161"/>
      <c r="Q13" s="1161"/>
      <c r="R13" s="1161"/>
      <c r="S13" s="1161"/>
      <c r="T13" s="1161"/>
      <c r="U13" s="1161"/>
      <c r="V13" s="1161"/>
      <c r="W13" s="1161" t="s">
        <v>455</v>
      </c>
    </row>
    <row r="14" spans="1:29" ht="14.25" customHeight="1">
      <c r="J14" s="531"/>
      <c r="K14" s="531"/>
      <c r="L14" s="1237" t="s">
        <v>92</v>
      </c>
      <c r="M14" s="1237" t="s">
        <v>640</v>
      </c>
      <c r="N14" s="663"/>
      <c r="O14" s="1238" t="s">
        <v>642</v>
      </c>
      <c r="P14" s="1239"/>
      <c r="Q14" s="1239"/>
      <c r="R14" s="1239"/>
      <c r="S14" s="1239"/>
      <c r="T14" s="1240"/>
      <c r="U14" s="1221" t="s">
        <v>341</v>
      </c>
      <c r="V14" s="1234" t="s">
        <v>275</v>
      </c>
      <c r="W14" s="1161"/>
    </row>
    <row r="15" spans="1:29" ht="14.25" customHeight="1">
      <c r="J15" s="531"/>
      <c r="K15" s="531"/>
      <c r="L15" s="1237"/>
      <c r="M15" s="1237"/>
      <c r="N15" s="664"/>
      <c r="O15" s="1243" t="s">
        <v>606</v>
      </c>
      <c r="P15" s="1241" t="s">
        <v>271</v>
      </c>
      <c r="Q15" s="1242"/>
      <c r="R15" s="1218" t="s">
        <v>655</v>
      </c>
      <c r="S15" s="1219"/>
      <c r="T15" s="1220"/>
      <c r="U15" s="1222"/>
      <c r="V15" s="1235"/>
      <c r="W15" s="1161"/>
    </row>
    <row r="16" spans="1:29" ht="33.75" customHeight="1">
      <c r="J16" s="531"/>
      <c r="K16" s="531"/>
      <c r="L16" s="1237"/>
      <c r="M16" s="1237"/>
      <c r="N16" s="665"/>
      <c r="O16" s="1244"/>
      <c r="P16" s="537" t="s">
        <v>607</v>
      </c>
      <c r="Q16" s="537" t="s">
        <v>6</v>
      </c>
      <c r="R16" s="538" t="s">
        <v>274</v>
      </c>
      <c r="S16" s="1232" t="s">
        <v>273</v>
      </c>
      <c r="T16" s="1233"/>
      <c r="U16" s="1223"/>
      <c r="V16" s="1236"/>
      <c r="W16" s="1161"/>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26">
        <f ca="1">OFFSET(S17,0,-1)+1</f>
        <v>7</v>
      </c>
      <c r="T17" s="1226"/>
      <c r="U17" s="650">
        <f ca="1">OFFSET(U17,0,-2)+1</f>
        <v>8</v>
      </c>
      <c r="V17" s="651">
        <f ca="1">OFFSET(V17,0,-1)</f>
        <v>8</v>
      </c>
      <c r="W17" s="650">
        <f ca="1">OFFSET(W17,0,-1)+1</f>
        <v>9</v>
      </c>
    </row>
    <row r="18" spans="1:29" ht="22.5">
      <c r="A18" s="1210">
        <v>1</v>
      </c>
      <c r="B18" s="867"/>
      <c r="C18" s="867"/>
      <c r="D18" s="867"/>
      <c r="E18" s="868"/>
      <c r="F18" s="869"/>
      <c r="G18" s="869"/>
      <c r="H18" s="869"/>
      <c r="I18" s="870"/>
      <c r="J18" s="865"/>
      <c r="K18" s="872"/>
      <c r="L18" s="595">
        <f>mergeValue(A18)</f>
        <v>1</v>
      </c>
      <c r="M18" s="643" t="s">
        <v>20</v>
      </c>
      <c r="N18" s="648"/>
      <c r="O18" s="1211"/>
      <c r="P18" s="1211"/>
      <c r="Q18" s="1211"/>
      <c r="R18" s="1211"/>
      <c r="S18" s="1211"/>
      <c r="T18" s="1211"/>
      <c r="U18" s="1211"/>
      <c r="V18" s="1211"/>
      <c r="W18" s="632" t="s">
        <v>476</v>
      </c>
      <c r="Y18" s="591"/>
      <c r="Z18" s="591" t="str">
        <f t="shared" ref="Z18:Z31" si="0">IF(M18="","",M18 )</f>
        <v>Наименование тарифа</v>
      </c>
      <c r="AA18" s="591"/>
      <c r="AB18" s="591"/>
      <c r="AC18" s="591"/>
    </row>
    <row r="19" spans="1:29" ht="22.5">
      <c r="A19" s="1210"/>
      <c r="B19" s="1210">
        <v>1</v>
      </c>
      <c r="C19" s="867"/>
      <c r="D19" s="867"/>
      <c r="E19" s="869"/>
      <c r="F19" s="869"/>
      <c r="G19" s="869"/>
      <c r="H19" s="869"/>
      <c r="I19" s="864"/>
      <c r="J19" s="863"/>
      <c r="K19" s="866"/>
      <c r="L19" s="595" t="str">
        <f>mergeValue(A19) &amp;"."&amp; mergeValue(B19)</f>
        <v>1.1</v>
      </c>
      <c r="M19" s="548" t="s">
        <v>16</v>
      </c>
      <c r="N19" s="648"/>
      <c r="O19" s="1211"/>
      <c r="P19" s="1211"/>
      <c r="Q19" s="1211"/>
      <c r="R19" s="1211"/>
      <c r="S19" s="1211"/>
      <c r="T19" s="1211"/>
      <c r="U19" s="1211"/>
      <c r="V19" s="1211"/>
      <c r="W19" s="632" t="s">
        <v>477</v>
      </c>
      <c r="Y19" s="591"/>
      <c r="Z19" s="591" t="str">
        <f t="shared" si="0"/>
        <v>Территория действия тарифа</v>
      </c>
      <c r="AA19" s="591"/>
      <c r="AB19" s="591"/>
      <c r="AC19" s="591"/>
    </row>
    <row r="20" spans="1:29" ht="22.5">
      <c r="A20" s="1210"/>
      <c r="B20" s="1210"/>
      <c r="C20" s="1210">
        <v>1</v>
      </c>
      <c r="D20" s="867"/>
      <c r="E20" s="869"/>
      <c r="F20" s="869"/>
      <c r="G20" s="869"/>
      <c r="H20" s="869"/>
      <c r="I20" s="871"/>
      <c r="J20" s="863"/>
      <c r="K20" s="866"/>
      <c r="L20" s="595" t="str">
        <f>mergeValue(A20) &amp;"."&amp; mergeValue(B20)&amp;"."&amp; mergeValue(C20)</f>
        <v>1.1.1</v>
      </c>
      <c r="M20" s="549" t="s">
        <v>7</v>
      </c>
      <c r="N20" s="648"/>
      <c r="O20" s="1211"/>
      <c r="P20" s="1211"/>
      <c r="Q20" s="1211"/>
      <c r="R20" s="1211"/>
      <c r="S20" s="1211"/>
      <c r="T20" s="1211"/>
      <c r="U20" s="1211"/>
      <c r="V20" s="1211"/>
      <c r="W20" s="632" t="s">
        <v>634</v>
      </c>
      <c r="Y20" s="591"/>
      <c r="Z20" s="591" t="str">
        <f t="shared" si="0"/>
        <v xml:space="preserve">Наименование системы теплоснабжения </v>
      </c>
      <c r="AA20" s="591"/>
      <c r="AB20" s="591"/>
      <c r="AC20" s="591"/>
    </row>
    <row r="21" spans="1:29" ht="22.5">
      <c r="A21" s="1210"/>
      <c r="B21" s="1210"/>
      <c r="C21" s="1210"/>
      <c r="D21" s="1210">
        <v>1</v>
      </c>
      <c r="E21" s="869"/>
      <c r="F21" s="869"/>
      <c r="G21" s="869"/>
      <c r="H21" s="869"/>
      <c r="I21" s="871"/>
      <c r="J21" s="863"/>
      <c r="K21" s="866"/>
      <c r="L21" s="595" t="str">
        <f>mergeValue(A21) &amp;"."&amp; mergeValue(B21)&amp;"."&amp; mergeValue(C21)&amp;"."&amp; mergeValue(D21)</f>
        <v>1.1.1.1</v>
      </c>
      <c r="M21" s="550" t="s">
        <v>22</v>
      </c>
      <c r="N21" s="648"/>
      <c r="O21" s="1211"/>
      <c r="P21" s="1211"/>
      <c r="Q21" s="1211"/>
      <c r="R21" s="1211"/>
      <c r="S21" s="1211"/>
      <c r="T21" s="1211"/>
      <c r="U21" s="1211"/>
      <c r="V21" s="1211"/>
      <c r="W21" s="632" t="s">
        <v>635</v>
      </c>
      <c r="Y21" s="591"/>
      <c r="Z21" s="591" t="str">
        <f t="shared" si="0"/>
        <v xml:space="preserve">Источник тепловой энергии  </v>
      </c>
      <c r="AA21" s="591"/>
      <c r="AB21" s="591"/>
      <c r="AC21" s="591"/>
    </row>
    <row r="22" spans="1:29" ht="101.25">
      <c r="A22" s="1210"/>
      <c r="B22" s="1210"/>
      <c r="C22" s="1210"/>
      <c r="D22" s="1210"/>
      <c r="E22" s="1210">
        <v>1</v>
      </c>
      <c r="F22" s="869"/>
      <c r="G22" s="869"/>
      <c r="H22" s="867">
        <v>1</v>
      </c>
      <c r="I22" s="1210">
        <v>1</v>
      </c>
      <c r="J22" s="869"/>
      <c r="K22" s="874"/>
      <c r="L22" s="595" t="str">
        <f>mergeValue(A22) &amp;"."&amp; mergeValue(B22)&amp;"."&amp; mergeValue(C22)&amp;"."&amp; mergeValue(D22)&amp;"."&amp; mergeValue(E22)</f>
        <v>1.1.1.1.1</v>
      </c>
      <c r="M22" s="556" t="s">
        <v>9</v>
      </c>
      <c r="N22" s="648"/>
      <c r="O22" s="1212"/>
      <c r="P22" s="1212"/>
      <c r="Q22" s="1212"/>
      <c r="R22" s="1212"/>
      <c r="S22" s="1212"/>
      <c r="T22" s="1212"/>
      <c r="U22" s="1212"/>
      <c r="V22" s="1212"/>
      <c r="W22" s="632" t="s">
        <v>639</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10"/>
      <c r="B23" s="1210"/>
      <c r="C23" s="1210"/>
      <c r="D23" s="1210"/>
      <c r="E23" s="1210"/>
      <c r="F23" s="1210">
        <v>1</v>
      </c>
      <c r="G23" s="867"/>
      <c r="H23" s="867"/>
      <c r="I23" s="1210"/>
      <c r="J23" s="1210">
        <v>1</v>
      </c>
      <c r="K23" s="875"/>
      <c r="L23" s="595" t="str">
        <f>mergeValue(A23) &amp;"."&amp; mergeValue(B23)&amp;"."&amp; mergeValue(C23)&amp;"."&amp; mergeValue(D23)&amp;"."&amp; mergeValue(E23)&amp;"."&amp; mergeValue(F23)</f>
        <v>1.1.1.1.1.1</v>
      </c>
      <c r="M23" s="557" t="s">
        <v>10</v>
      </c>
      <c r="N23" s="648"/>
      <c r="O23" s="1213"/>
      <c r="P23" s="1214"/>
      <c r="Q23" s="1214"/>
      <c r="R23" s="1214"/>
      <c r="S23" s="1214"/>
      <c r="T23" s="1214"/>
      <c r="U23" s="1214"/>
      <c r="V23" s="1215"/>
      <c r="W23" s="632" t="s">
        <v>637</v>
      </c>
      <c r="Y23" s="591"/>
      <c r="Z23" s="591" t="str">
        <f t="shared" si="0"/>
        <v>Группа потребителей</v>
      </c>
      <c r="AA23" s="591"/>
      <c r="AB23" s="591"/>
      <c r="AC23" s="591"/>
    </row>
    <row r="24" spans="1:29" ht="189" customHeight="1">
      <c r="A24" s="1210"/>
      <c r="B24" s="1210"/>
      <c r="C24" s="1210"/>
      <c r="D24" s="1210"/>
      <c r="E24" s="1210"/>
      <c r="F24" s="1210"/>
      <c r="G24" s="867">
        <v>1</v>
      </c>
      <c r="H24" s="867"/>
      <c r="I24" s="1210"/>
      <c r="J24" s="1210"/>
      <c r="K24" s="875">
        <v>1</v>
      </c>
      <c r="L24" s="595" t="str">
        <f>mergeValue(A24) &amp;"."&amp; mergeValue(B24)&amp;"."&amp; mergeValue(C24)&amp;"."&amp; mergeValue(D24)&amp;"."&amp; mergeValue(E24)&amp;"."&amp; mergeValue(F24)&amp;"."&amp; mergeValue(G24)</f>
        <v>1.1.1.1.1.1.1</v>
      </c>
      <c r="M24" s="1071"/>
      <c r="N24" s="648"/>
      <c r="O24" s="564"/>
      <c r="P24" s="564"/>
      <c r="Q24" s="1096"/>
      <c r="R24" s="1216"/>
      <c r="S24" s="1217" t="s">
        <v>84</v>
      </c>
      <c r="T24" s="1216"/>
      <c r="U24" s="1217" t="s">
        <v>85</v>
      </c>
      <c r="V24" s="564"/>
      <c r="W24" s="1227" t="s">
        <v>656</v>
      </c>
      <c r="X24" s="587" t="str">
        <f>strCheckDate(O25:V25)</f>
        <v/>
      </c>
      <c r="Y24" s="591"/>
      <c r="Z24" s="591" t="str">
        <f t="shared" si="0"/>
        <v/>
      </c>
      <c r="AA24" s="591"/>
      <c r="AB24" s="591"/>
      <c r="AC24" s="591"/>
    </row>
    <row r="25" spans="1:29" ht="11.25" hidden="1" customHeight="1">
      <c r="A25" s="1210"/>
      <c r="B25" s="1210"/>
      <c r="C25" s="1210"/>
      <c r="D25" s="1210"/>
      <c r="E25" s="1210"/>
      <c r="F25" s="1210"/>
      <c r="G25" s="867"/>
      <c r="H25" s="867"/>
      <c r="I25" s="1210"/>
      <c r="J25" s="1210"/>
      <c r="K25" s="875"/>
      <c r="L25" s="602"/>
      <c r="M25" s="648"/>
      <c r="N25" s="648"/>
      <c r="O25" s="564"/>
      <c r="P25" s="564"/>
      <c r="Q25" s="586" t="str">
        <f>R24 &amp; "-" &amp; T24</f>
        <v>-</v>
      </c>
      <c r="R25" s="1216"/>
      <c r="S25" s="1217"/>
      <c r="T25" s="1216"/>
      <c r="U25" s="1217"/>
      <c r="V25" s="564"/>
      <c r="W25" s="1228"/>
      <c r="Y25" s="591"/>
      <c r="Z25" s="591" t="str">
        <f t="shared" si="0"/>
        <v/>
      </c>
      <c r="AA25" s="591"/>
      <c r="AB25" s="591"/>
      <c r="AC25" s="591"/>
    </row>
    <row r="26" spans="1:29" ht="15" customHeight="1">
      <c r="A26" s="1210"/>
      <c r="B26" s="1210"/>
      <c r="C26" s="1210"/>
      <c r="D26" s="1210"/>
      <c r="E26" s="1210"/>
      <c r="F26" s="1210"/>
      <c r="G26" s="869"/>
      <c r="H26" s="867"/>
      <c r="I26" s="1210"/>
      <c r="J26" s="1210"/>
      <c r="K26" s="874"/>
      <c r="L26" s="540"/>
      <c r="M26" s="559" t="s">
        <v>25</v>
      </c>
      <c r="N26" s="566"/>
      <c r="O26" s="566"/>
      <c r="P26" s="566"/>
      <c r="Q26" s="566"/>
      <c r="R26" s="566"/>
      <c r="S26" s="566"/>
      <c r="T26" s="566"/>
      <c r="U26" s="566"/>
      <c r="V26" s="562"/>
      <c r="W26" s="1229"/>
      <c r="Y26" s="591"/>
      <c r="Z26" s="591" t="str">
        <f t="shared" si="0"/>
        <v>Добавить вид теплоносителя (параметры теплоносителя)</v>
      </c>
      <c r="AA26" s="591"/>
      <c r="AB26" s="591"/>
      <c r="AC26" s="591"/>
    </row>
    <row r="27" spans="1:29" ht="15" customHeight="1">
      <c r="A27" s="1210"/>
      <c r="B27" s="1210"/>
      <c r="C27" s="1210"/>
      <c r="D27" s="1210"/>
      <c r="E27" s="1210"/>
      <c r="F27" s="869"/>
      <c r="G27" s="869"/>
      <c r="H27" s="867"/>
      <c r="I27" s="1210"/>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10"/>
      <c r="B28" s="1210"/>
      <c r="C28" s="1210"/>
      <c r="D28" s="1210"/>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10"/>
      <c r="B29" s="1210"/>
      <c r="C29" s="1210"/>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10"/>
      <c r="B30" s="1210"/>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10"/>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203" t="s">
        <v>633</v>
      </c>
      <c r="N34" s="1203"/>
      <c r="O34" s="1203"/>
      <c r="P34" s="1203"/>
      <c r="Q34" s="1203"/>
      <c r="R34" s="1203"/>
      <c r="S34" s="1203"/>
      <c r="T34" s="1203"/>
      <c r="U34" s="1203"/>
      <c r="V34" s="1203"/>
      <c r="W34" s="1203"/>
    </row>
  </sheetData>
  <sheetProtection password="FA9C"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xr:uid="{00000000-0002-0000-0A00-000000000000}">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xr:uid="{00000000-0002-0000-0A00-000001000000}">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xr:uid="{00000000-0002-0000-0A00-000002000000}">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xr:uid="{00000000-0002-0000-0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xr:uid="{00000000-0002-0000-0A00-000004000000}"/>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xr:uid="{00000000-0002-0000-0A00-000005000000}"/>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00000000-0002-0000-0A00-000006000000}"/>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xr:uid="{00000000-0002-0000-0A00-000007000000}"/>
    <dataValidation type="list" allowBlank="1" showInputMessage="1" showErrorMessage="1" errorTitle="Ошибка" error="Выберите значение из списка" prompt="Выберите значение из списка" sqref="O23" xr:uid="{00000000-0002-0000-0A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05_13">
    <tabColor theme="0" tint="-0.249977111117893"/>
  </sheetPr>
  <dimension ref="A1:T27"/>
  <sheetViews>
    <sheetView showGridLines="0" topLeftCell="E1" zoomScaleNormal="100" workbookViewId="0">
      <selection activeCell="G26" sqref="G26"/>
    </sheetView>
  </sheetViews>
  <sheetFormatPr defaultColWidth="10.5703125" defaultRowHeight="14.25"/>
  <cols>
    <col min="1" max="1" width="3.7109375" style="1016" hidden="1" customWidth="1"/>
    <col min="2" max="4" width="3.7109375" style="1010"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10"/>
    <col min="12" max="12" width="11.140625" style="1010" customWidth="1"/>
    <col min="13" max="20" width="10.5703125" style="1010"/>
    <col min="21" max="16384" width="10.5703125" style="992"/>
  </cols>
  <sheetData>
    <row r="1" spans="1:20" ht="3" customHeight="1">
      <c r="A1" s="1016" t="s">
        <v>49</v>
      </c>
    </row>
    <row r="2" spans="1:20" ht="22.5">
      <c r="F2" s="1204" t="s">
        <v>491</v>
      </c>
      <c r="G2" s="1205"/>
      <c r="H2" s="1206"/>
      <c r="I2" s="808"/>
    </row>
    <row r="3" spans="1:20" ht="3" customHeight="1"/>
    <row r="4" spans="1:20" s="1009" customFormat="1" ht="11.25">
      <c r="A4" s="1015"/>
      <c r="B4" s="1015"/>
      <c r="C4" s="1015"/>
      <c r="D4" s="1015"/>
      <c r="F4" s="1161" t="s">
        <v>454</v>
      </c>
      <c r="G4" s="1161"/>
      <c r="H4" s="1161"/>
      <c r="I4" s="1207" t="s">
        <v>455</v>
      </c>
      <c r="J4" s="1015"/>
      <c r="K4" s="1015"/>
      <c r="L4" s="1015"/>
      <c r="M4" s="1015"/>
      <c r="N4" s="1015"/>
      <c r="O4" s="1015"/>
      <c r="P4" s="1015"/>
      <c r="Q4" s="1015"/>
      <c r="R4" s="1015"/>
      <c r="S4" s="1015"/>
      <c r="T4" s="1015"/>
    </row>
    <row r="5" spans="1:20" s="1009" customFormat="1" ht="11.25" customHeight="1">
      <c r="A5" s="1015"/>
      <c r="B5" s="1015"/>
      <c r="C5" s="1015"/>
      <c r="D5" s="1015"/>
      <c r="F5" s="1024" t="s">
        <v>92</v>
      </c>
      <c r="G5" s="812" t="s">
        <v>457</v>
      </c>
      <c r="H5" s="1033" t="s">
        <v>442</v>
      </c>
      <c r="I5" s="1207"/>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029" t="str">
        <f>IF(dateCh="","",dateCh)</f>
        <v>24.05.2022</v>
      </c>
      <c r="I7" s="818" t="s">
        <v>493</v>
      </c>
      <c r="J7" s="617"/>
      <c r="K7" s="1015"/>
      <c r="L7" s="1015"/>
      <c r="M7" s="1015"/>
      <c r="N7" s="1015"/>
      <c r="O7" s="1015"/>
      <c r="P7" s="1015"/>
      <c r="Q7" s="1015"/>
      <c r="R7" s="1015"/>
      <c r="S7" s="1015"/>
      <c r="T7" s="1015"/>
    </row>
    <row r="8" spans="1:20" s="1009" customFormat="1" ht="45">
      <c r="A8" s="1208">
        <v>1</v>
      </c>
      <c r="B8" s="1015"/>
      <c r="C8" s="1015"/>
      <c r="D8" s="1015"/>
      <c r="F8" s="1031" t="str">
        <f>"2." &amp;mergeValue(A8)</f>
        <v>2.1</v>
      </c>
      <c r="G8" s="817" t="s">
        <v>494</v>
      </c>
      <c r="H8" s="1029" t="str">
        <f>IF('Перечень тарифов'!R21="","наименование отсутствует","" &amp; 'Перечень тарифов'!R21 &amp; "")</f>
        <v>наименование отсутствует</v>
      </c>
      <c r="I8" s="818" t="s">
        <v>591</v>
      </c>
      <c r="J8" s="617"/>
      <c r="K8" s="1015"/>
      <c r="L8" s="1015"/>
      <c r="M8" s="1015"/>
      <c r="N8" s="1015"/>
      <c r="O8" s="1015"/>
      <c r="P8" s="1015"/>
      <c r="Q8" s="1015"/>
      <c r="R8" s="1015"/>
      <c r="S8" s="1015"/>
      <c r="T8" s="1015"/>
    </row>
    <row r="9" spans="1:20" s="1009" customFormat="1" ht="22.5">
      <c r="A9" s="1208"/>
      <c r="B9" s="1015"/>
      <c r="C9" s="1015"/>
      <c r="D9" s="1015"/>
      <c r="F9" s="1031" t="str">
        <f>"3." &amp;mergeValue(A9)</f>
        <v>3.1</v>
      </c>
      <c r="G9" s="817" t="s">
        <v>495</v>
      </c>
      <c r="H9" s="1029" t="str">
        <f>IF('Перечень тарифов'!F21="","наименование отсутствует","" &amp; 'Перечень тарифов'!F21 &amp; "")</f>
        <v>Производство тепловой энергии. Некомбинированная выработка; Сбыт. Тепловая энергия</v>
      </c>
      <c r="I9" s="818" t="s">
        <v>589</v>
      </c>
      <c r="J9" s="617"/>
      <c r="K9" s="1015"/>
      <c r="L9" s="1015"/>
      <c r="M9" s="1015"/>
      <c r="N9" s="1015"/>
      <c r="O9" s="1015"/>
      <c r="P9" s="1015"/>
      <c r="Q9" s="1015"/>
      <c r="R9" s="1015"/>
      <c r="S9" s="1015"/>
      <c r="T9" s="1015"/>
    </row>
    <row r="10" spans="1:20" s="1009" customFormat="1" ht="22.5">
      <c r="A10" s="1208"/>
      <c r="B10" s="1015"/>
      <c r="C10" s="1015"/>
      <c r="D10" s="1015"/>
      <c r="F10" s="1031" t="str">
        <f>"4."&amp;mergeValue(A10)</f>
        <v>4.1</v>
      </c>
      <c r="G10" s="817" t="s">
        <v>496</v>
      </c>
      <c r="H10" s="1033" t="s">
        <v>458</v>
      </c>
      <c r="I10" s="818"/>
      <c r="J10" s="617"/>
      <c r="K10" s="1015"/>
      <c r="L10" s="1015"/>
      <c r="M10" s="1015"/>
      <c r="N10" s="1015"/>
      <c r="O10" s="1015"/>
      <c r="P10" s="1015"/>
      <c r="Q10" s="1015"/>
      <c r="R10" s="1015"/>
      <c r="S10" s="1015"/>
      <c r="T10" s="1015"/>
    </row>
    <row r="11" spans="1:20" s="1009" customFormat="1" ht="18.75">
      <c r="A11" s="1208"/>
      <c r="B11" s="1208">
        <v>1</v>
      </c>
      <c r="C11" s="1025"/>
      <c r="D11" s="1025"/>
      <c r="F11" s="1031" t="str">
        <f>"4."&amp;mergeValue(A11) &amp;"."&amp;mergeValue(B11)</f>
        <v>4.1.1</v>
      </c>
      <c r="G11" s="832" t="s">
        <v>593</v>
      </c>
      <c r="H11" s="1029" t="str">
        <f>IF(region_name="","",region_name)</f>
        <v>г.Санкт-Петербург</v>
      </c>
      <c r="I11" s="818" t="s">
        <v>499</v>
      </c>
      <c r="J11" s="617"/>
      <c r="K11" s="1015"/>
      <c r="L11" s="1015"/>
      <c r="M11" s="1015"/>
      <c r="N11" s="1015"/>
      <c r="O11" s="1015"/>
      <c r="P11" s="1015"/>
      <c r="Q11" s="1015"/>
      <c r="R11" s="1015"/>
      <c r="S11" s="1015"/>
      <c r="T11" s="1015"/>
    </row>
    <row r="12" spans="1:20" s="1009" customFormat="1" ht="22.5">
      <c r="A12" s="1208"/>
      <c r="B12" s="1208"/>
      <c r="C12" s="1208">
        <v>1</v>
      </c>
      <c r="D12" s="1025"/>
      <c r="F12" s="1031" t="str">
        <f>"4."&amp;mergeValue(A12) &amp;"."&amp;mergeValue(B12)&amp;"."&amp;mergeValue(C12)</f>
        <v>4.1.1.1</v>
      </c>
      <c r="G12" s="819" t="s">
        <v>497</v>
      </c>
      <c r="H12" s="1029" t="str">
        <f>IF(Территории!H13="","","" &amp; Территории!H13 &amp; "")</f>
        <v>город Санкт-Петербург</v>
      </c>
      <c r="I12" s="818" t="s">
        <v>500</v>
      </c>
      <c r="J12" s="617"/>
      <c r="K12" s="1015"/>
      <c r="L12" s="1015"/>
      <c r="M12" s="1015"/>
      <c r="N12" s="1015"/>
      <c r="O12" s="1015"/>
      <c r="P12" s="1015"/>
      <c r="Q12" s="1015"/>
      <c r="R12" s="1015"/>
      <c r="S12" s="1015"/>
      <c r="T12" s="1015"/>
    </row>
    <row r="13" spans="1:20" s="1009" customFormat="1" ht="56.25">
      <c r="A13" s="1208"/>
      <c r="B13" s="1208"/>
      <c r="C13" s="1208"/>
      <c r="D13" s="1025">
        <v>1</v>
      </c>
      <c r="F13" s="1031" t="str">
        <f>"4."&amp;mergeValue(A13) &amp;"."&amp;mergeValue(B13)&amp;"."&amp;mergeValue(C13)&amp;"."&amp;mergeValue(D13)</f>
        <v>4.1.1.1.1</v>
      </c>
      <c r="G13" s="820" t="s">
        <v>498</v>
      </c>
      <c r="H13" s="1029" t="str">
        <f>IF(Территории!R14="","","" &amp; Территории!R14 &amp; "")</f>
        <v>муниципальный округ Невская застава (40378000)</v>
      </c>
      <c r="I13" s="1108" t="s">
        <v>592</v>
      </c>
      <c r="J13" s="617"/>
      <c r="K13" s="1015"/>
      <c r="L13" s="1015"/>
      <c r="M13" s="1015"/>
      <c r="N13" s="1015"/>
      <c r="O13" s="1015"/>
      <c r="P13" s="1015"/>
      <c r="Q13" s="1015"/>
      <c r="R13" s="1015"/>
      <c r="S13" s="1015"/>
      <c r="T13" s="1015"/>
    </row>
    <row r="14" spans="1:20" s="1009" customFormat="1" ht="45">
      <c r="A14" s="1208">
        <v>2</v>
      </c>
      <c r="B14" s="1015"/>
      <c r="C14" s="1015"/>
      <c r="D14" s="1015"/>
      <c r="F14" s="1031" t="str">
        <f>"2." &amp;mergeValue(A14)</f>
        <v>2.2</v>
      </c>
      <c r="G14" s="817" t="s">
        <v>494</v>
      </c>
      <c r="H14" s="1111" t="str">
        <f>IF('Перечень тарифов'!R25="","наименование отсутствует","" &amp; 'Перечень тарифов'!R25 &amp; "")</f>
        <v>наименование отсутствует</v>
      </c>
      <c r="I14" s="818" t="s">
        <v>591</v>
      </c>
      <c r="J14" s="617"/>
      <c r="K14" s="1015"/>
      <c r="L14" s="1015"/>
      <c r="M14" s="1015"/>
      <c r="N14" s="1015"/>
      <c r="O14" s="1015"/>
      <c r="P14" s="1015"/>
      <c r="Q14" s="1015"/>
      <c r="R14" s="1015"/>
      <c r="S14" s="1015"/>
      <c r="T14" s="1015"/>
    </row>
    <row r="15" spans="1:20" s="1009" customFormat="1" ht="22.5">
      <c r="A15" s="1208"/>
      <c r="B15" s="1015"/>
      <c r="C15" s="1015"/>
      <c r="D15" s="1015"/>
      <c r="F15" s="1031" t="str">
        <f>"3." &amp;mergeValue(A15)</f>
        <v>3.2</v>
      </c>
      <c r="G15" s="817" t="s">
        <v>495</v>
      </c>
      <c r="H15" s="1111" t="str">
        <f>IF('Перечень тарифов'!F21="","наименование отсутствует","" &amp; 'Перечень тарифов'!F21 &amp; "")</f>
        <v>Производство тепловой энергии. Некомбинированная выработка; Сбыт. Тепловая энергия</v>
      </c>
      <c r="I15" s="818" t="s">
        <v>589</v>
      </c>
      <c r="J15" s="617"/>
      <c r="K15" s="1015"/>
      <c r="L15" s="1015"/>
      <c r="M15" s="1015"/>
      <c r="N15" s="1015"/>
      <c r="O15" s="1015"/>
      <c r="P15" s="1015"/>
      <c r="Q15" s="1015"/>
      <c r="R15" s="1015"/>
      <c r="S15" s="1015"/>
      <c r="T15" s="1015"/>
    </row>
    <row r="16" spans="1:20" s="1009" customFormat="1" ht="22.5">
      <c r="A16" s="1208"/>
      <c r="B16" s="1015"/>
      <c r="C16" s="1015"/>
      <c r="D16" s="1015"/>
      <c r="F16" s="1031" t="str">
        <f>"4."&amp;mergeValue(A16)</f>
        <v>4.2</v>
      </c>
      <c r="G16" s="817" t="s">
        <v>496</v>
      </c>
      <c r="H16" s="1116" t="s">
        <v>458</v>
      </c>
      <c r="I16" s="818"/>
      <c r="J16" s="617"/>
      <c r="K16" s="1015"/>
      <c r="L16" s="1015"/>
      <c r="M16" s="1015"/>
      <c r="N16" s="1015"/>
      <c r="O16" s="1015"/>
      <c r="P16" s="1015"/>
      <c r="Q16" s="1015"/>
      <c r="R16" s="1015"/>
      <c r="S16" s="1015"/>
      <c r="T16" s="1015"/>
    </row>
    <row r="17" spans="1:20" s="1009" customFormat="1" ht="18.75">
      <c r="A17" s="1208"/>
      <c r="B17" s="1208">
        <v>1</v>
      </c>
      <c r="C17" s="1107"/>
      <c r="D17" s="1107"/>
      <c r="F17" s="1031" t="str">
        <f>"4."&amp;mergeValue(A17) &amp;"."&amp;mergeValue(B17)</f>
        <v>4.2.1</v>
      </c>
      <c r="G17" s="832" t="s">
        <v>593</v>
      </c>
      <c r="H17" s="1111" t="str">
        <f>IF(region_name="","",region_name)</f>
        <v>г.Санкт-Петербург</v>
      </c>
      <c r="I17" s="818" t="s">
        <v>499</v>
      </c>
      <c r="J17" s="617"/>
      <c r="K17" s="1015"/>
      <c r="L17" s="1015"/>
      <c r="M17" s="1015"/>
      <c r="N17" s="1015"/>
      <c r="O17" s="1015"/>
      <c r="P17" s="1015"/>
      <c r="Q17" s="1015"/>
      <c r="R17" s="1015"/>
      <c r="S17" s="1015"/>
      <c r="T17" s="1015"/>
    </row>
    <row r="18" spans="1:20" s="1009" customFormat="1" ht="22.5">
      <c r="A18" s="1208"/>
      <c r="B18" s="1208"/>
      <c r="C18" s="1208">
        <v>1</v>
      </c>
      <c r="D18" s="1107"/>
      <c r="F18" s="1031" t="str">
        <f>"4."&amp;mergeValue(A18) &amp;"."&amp;mergeValue(B18)&amp;"."&amp;mergeValue(C18)</f>
        <v>4.2.1.1</v>
      </c>
      <c r="G18" s="819" t="s">
        <v>497</v>
      </c>
      <c r="H18" s="1111" t="str">
        <f>IF(Территории!H13="","","" &amp; Территории!H13 &amp; "")</f>
        <v>город Санкт-Петербург</v>
      </c>
      <c r="I18" s="818" t="s">
        <v>500</v>
      </c>
      <c r="J18" s="617"/>
      <c r="K18" s="1015"/>
      <c r="L18" s="1015"/>
      <c r="M18" s="1015"/>
      <c r="N18" s="1015"/>
      <c r="O18" s="1015"/>
      <c r="P18" s="1015"/>
      <c r="Q18" s="1015"/>
      <c r="R18" s="1015"/>
      <c r="S18" s="1015"/>
      <c r="T18" s="1015"/>
    </row>
    <row r="19" spans="1:20" s="1009" customFormat="1" ht="56.25">
      <c r="A19" s="1208"/>
      <c r="B19" s="1208"/>
      <c r="C19" s="1208"/>
      <c r="D19" s="1107">
        <v>1</v>
      </c>
      <c r="F19" s="1031" t="str">
        <f>"4."&amp;mergeValue(A19) &amp;"."&amp;mergeValue(B19)&amp;"."&amp;mergeValue(C19)&amp;"."&amp;mergeValue(D19)</f>
        <v>4.2.1.1.1</v>
      </c>
      <c r="G19" s="820" t="s">
        <v>498</v>
      </c>
      <c r="H19" s="1111" t="str">
        <f>IF(Территории!R14="","","" &amp; Территории!R14 &amp; "")</f>
        <v>муниципальный округ Невская застава (40378000)</v>
      </c>
      <c r="I19" s="1108" t="s">
        <v>592</v>
      </c>
      <c r="J19" s="617"/>
      <c r="K19" s="1015"/>
      <c r="L19" s="1015"/>
      <c r="M19" s="1015"/>
      <c r="N19" s="1015"/>
      <c r="O19" s="1015"/>
      <c r="P19" s="1015"/>
      <c r="Q19" s="1015"/>
      <c r="R19" s="1015"/>
      <c r="S19" s="1015"/>
      <c r="T19" s="1015"/>
    </row>
    <row r="20" spans="1:20" s="1009" customFormat="1" ht="45">
      <c r="A20" s="1208">
        <v>3</v>
      </c>
      <c r="B20" s="1015"/>
      <c r="C20" s="1015"/>
      <c r="D20" s="1015"/>
      <c r="F20" s="1031" t="str">
        <f>"2." &amp;mergeValue(A20)</f>
        <v>2.3</v>
      </c>
      <c r="G20" s="817" t="s">
        <v>494</v>
      </c>
      <c r="H20" s="1111" t="str">
        <f>IF('Перечень тарифов'!R29="","наименование отсутствует","" &amp; 'Перечень тарифов'!R29 &amp; "")</f>
        <v>наименование отсутствует</v>
      </c>
      <c r="I20" s="818" t="s">
        <v>591</v>
      </c>
      <c r="J20" s="617"/>
      <c r="K20" s="1015"/>
      <c r="L20" s="1015"/>
      <c r="M20" s="1015"/>
      <c r="N20" s="1015"/>
      <c r="O20" s="1015"/>
      <c r="P20" s="1015"/>
      <c r="Q20" s="1015"/>
      <c r="R20" s="1015"/>
      <c r="S20" s="1015"/>
      <c r="T20" s="1015"/>
    </row>
    <row r="21" spans="1:20" s="1009" customFormat="1" ht="22.5">
      <c r="A21" s="1208"/>
      <c r="B21" s="1015"/>
      <c r="C21" s="1015"/>
      <c r="D21" s="1015"/>
      <c r="F21" s="1031" t="str">
        <f>"3." &amp;mergeValue(A21)</f>
        <v>3.3</v>
      </c>
      <c r="G21" s="817" t="s">
        <v>495</v>
      </c>
      <c r="H21" s="1111" t="str">
        <f>IF('Перечень тарифов'!F21="","наименование отсутствует","" &amp; 'Перечень тарифов'!F21 &amp; "")</f>
        <v>Производство тепловой энергии. Некомбинированная выработка; Сбыт. Тепловая энергия</v>
      </c>
      <c r="I21" s="818" t="s">
        <v>589</v>
      </c>
      <c r="J21" s="617"/>
      <c r="K21" s="1015"/>
      <c r="L21" s="1015"/>
      <c r="M21" s="1015"/>
      <c r="N21" s="1015"/>
      <c r="O21" s="1015"/>
      <c r="P21" s="1015"/>
      <c r="Q21" s="1015"/>
      <c r="R21" s="1015"/>
      <c r="S21" s="1015"/>
      <c r="T21" s="1015"/>
    </row>
    <row r="22" spans="1:20" s="1009" customFormat="1" ht="22.5">
      <c r="A22" s="1208"/>
      <c r="B22" s="1015"/>
      <c r="C22" s="1015"/>
      <c r="D22" s="1015"/>
      <c r="F22" s="1031" t="str">
        <f>"4."&amp;mergeValue(A22)</f>
        <v>4.3</v>
      </c>
      <c r="G22" s="817" t="s">
        <v>496</v>
      </c>
      <c r="H22" s="1116" t="s">
        <v>458</v>
      </c>
      <c r="I22" s="818"/>
      <c r="J22" s="617"/>
      <c r="K22" s="1015"/>
      <c r="L22" s="1015"/>
      <c r="M22" s="1015"/>
      <c r="N22" s="1015"/>
      <c r="O22" s="1015"/>
      <c r="P22" s="1015"/>
      <c r="Q22" s="1015"/>
      <c r="R22" s="1015"/>
      <c r="S22" s="1015"/>
      <c r="T22" s="1015"/>
    </row>
    <row r="23" spans="1:20" s="1009" customFormat="1" ht="18.75">
      <c r="A23" s="1208"/>
      <c r="B23" s="1208">
        <v>1</v>
      </c>
      <c r="C23" s="1107"/>
      <c r="D23" s="1107"/>
      <c r="F23" s="1031" t="str">
        <f>"4."&amp;mergeValue(A23) &amp;"."&amp;mergeValue(B23)</f>
        <v>4.3.1</v>
      </c>
      <c r="G23" s="832" t="s">
        <v>593</v>
      </c>
      <c r="H23" s="1111" t="str">
        <f>IF(region_name="","",region_name)</f>
        <v>г.Санкт-Петербург</v>
      </c>
      <c r="I23" s="818" t="s">
        <v>499</v>
      </c>
      <c r="J23" s="617"/>
      <c r="K23" s="1015"/>
      <c r="L23" s="1015"/>
      <c r="M23" s="1015"/>
      <c r="N23" s="1015"/>
      <c r="O23" s="1015"/>
      <c r="P23" s="1015"/>
      <c r="Q23" s="1015"/>
      <c r="R23" s="1015"/>
      <c r="S23" s="1015"/>
      <c r="T23" s="1015"/>
    </row>
    <row r="24" spans="1:20" s="1009" customFormat="1" ht="22.5">
      <c r="A24" s="1208"/>
      <c r="B24" s="1208"/>
      <c r="C24" s="1208">
        <v>1</v>
      </c>
      <c r="D24" s="1107"/>
      <c r="F24" s="1031" t="str">
        <f>"4."&amp;mergeValue(A24) &amp;"."&amp;mergeValue(B24)&amp;"."&amp;mergeValue(C24)</f>
        <v>4.3.1.1</v>
      </c>
      <c r="G24" s="819" t="s">
        <v>497</v>
      </c>
      <c r="H24" s="1111" t="str">
        <f>IF(Территории!H13="","","" &amp; Территории!H13 &amp; "")</f>
        <v>город Санкт-Петербург</v>
      </c>
      <c r="I24" s="818" t="s">
        <v>500</v>
      </c>
      <c r="J24" s="617"/>
      <c r="K24" s="1015"/>
      <c r="L24" s="1015"/>
      <c r="M24" s="1015"/>
      <c r="N24" s="1015"/>
      <c r="O24" s="1015"/>
      <c r="P24" s="1015"/>
      <c r="Q24" s="1015"/>
      <c r="R24" s="1015"/>
      <c r="S24" s="1015"/>
      <c r="T24" s="1015"/>
    </row>
    <row r="25" spans="1:20" s="1009" customFormat="1" ht="56.25">
      <c r="A25" s="1208"/>
      <c r="B25" s="1208"/>
      <c r="C25" s="1208"/>
      <c r="D25" s="1107">
        <v>1</v>
      </c>
      <c r="F25" s="1031" t="str">
        <f>"4."&amp;mergeValue(A25) &amp;"."&amp;mergeValue(B25)&amp;"."&amp;mergeValue(C25)&amp;"."&amp;mergeValue(D25)</f>
        <v>4.3.1.1.1</v>
      </c>
      <c r="G25" s="820" t="s">
        <v>498</v>
      </c>
      <c r="H25" s="1111" t="str">
        <f>IF(Территории!R14="","","" &amp; Территории!R14 &amp; "")</f>
        <v>муниципальный округ Невская застава (40378000)</v>
      </c>
      <c r="I25" s="1108" t="s">
        <v>592</v>
      </c>
      <c r="J25" s="617"/>
      <c r="K25" s="1015"/>
      <c r="L25" s="1015"/>
      <c r="M25" s="1015"/>
      <c r="N25" s="1015"/>
      <c r="O25" s="1015"/>
      <c r="P25" s="1015"/>
      <c r="Q25" s="1015"/>
      <c r="R25" s="1015"/>
      <c r="S25" s="1015"/>
      <c r="T25" s="1015"/>
    </row>
    <row r="26" spans="1:20" s="774" customFormat="1" ht="3" customHeight="1">
      <c r="A26" s="775"/>
      <c r="B26" s="775"/>
      <c r="C26" s="775"/>
      <c r="D26" s="775"/>
      <c r="F26" s="627"/>
      <c r="G26" s="628"/>
      <c r="H26" s="629"/>
      <c r="I26" s="630"/>
      <c r="J26" s="775"/>
      <c r="K26" s="775"/>
      <c r="L26" s="775"/>
      <c r="M26" s="775"/>
      <c r="N26" s="775"/>
      <c r="O26" s="775"/>
      <c r="P26" s="775"/>
      <c r="Q26" s="775"/>
      <c r="R26" s="775"/>
      <c r="S26" s="775"/>
      <c r="T26" s="775"/>
    </row>
    <row r="27" spans="1:20" s="774" customFormat="1" ht="15" customHeight="1">
      <c r="A27" s="775"/>
      <c r="B27" s="775"/>
      <c r="C27" s="775"/>
      <c r="D27" s="775"/>
      <c r="F27" s="824"/>
      <c r="G27" s="1203" t="s">
        <v>594</v>
      </c>
      <c r="H27" s="1203"/>
      <c r="I27" s="985"/>
      <c r="J27" s="775"/>
      <c r="K27" s="775"/>
      <c r="L27" s="775"/>
      <c r="M27" s="775"/>
      <c r="N27" s="775"/>
      <c r="O27" s="775"/>
      <c r="P27" s="775"/>
      <c r="Q27" s="775"/>
      <c r="R27" s="775"/>
      <c r="S27" s="775"/>
      <c r="T27" s="775"/>
    </row>
  </sheetData>
  <sheetProtection algorithmName="SHA-512" hashValue="GOEOf229dhZEGEYRFuWSnhtP0ha5Tng+nzqRu6q81766iopzDzynyh/Fr8stbIoshcKRlsbFXpCel1a/NPJuQg==" saltValue="oYNQulwtn+Lv78Lr+n2sZw==" spinCount="100000" sheet="1" objects="1" scenarios="1" formatColumns="0" formatRows="0"/>
  <mergeCells count="13">
    <mergeCell ref="G27:H27"/>
    <mergeCell ref="F2:H2"/>
    <mergeCell ref="F4:H4"/>
    <mergeCell ref="I4:I5"/>
    <mergeCell ref="A8:A13"/>
    <mergeCell ref="B11:B13"/>
    <mergeCell ref="C12:C13"/>
    <mergeCell ref="A14:A19"/>
    <mergeCell ref="B17:B19"/>
    <mergeCell ref="C18:C19"/>
    <mergeCell ref="A20:A25"/>
    <mergeCell ref="B23:B25"/>
    <mergeCell ref="C24:C25"/>
  </mergeCells>
  <dataValidations count="1">
    <dataValidation type="textLength" operator="lessThanOrEqual" allowBlank="1" showInputMessage="1" showErrorMessage="1" errorTitle="Ошибка" error="Допускается ввод не более 900 символов!" sqref="I26:I27" xr:uid="{00000000-0002-0000-0B00-000000000000}">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06_13">
    <tabColor rgb="FFEAEBEE"/>
    <pageSetUpPr fitToPage="1"/>
  </sheetPr>
  <dimension ref="A1:AQ52"/>
  <sheetViews>
    <sheetView showGridLines="0" topLeftCell="I4" zoomScaleNormal="100" workbookViewId="0">
      <selection activeCell="AA46" sqref="AA46:AA47"/>
    </sheetView>
  </sheetViews>
  <sheetFormatPr defaultColWidth="10.5703125" defaultRowHeight="14.25"/>
  <cols>
    <col min="1" max="6" width="10.5703125" style="1010" hidden="1" customWidth="1"/>
    <col min="7" max="8" width="9.140625" style="1016"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customWidth="1"/>
    <col min="16" max="17" width="23.7109375" style="992" hidden="1" customWidth="1"/>
    <col min="18" max="18" width="11.7109375" style="992" customWidth="1"/>
    <col min="19" max="19" width="3.7109375" style="992" customWidth="1"/>
    <col min="20" max="20" width="11.7109375" style="992" customWidth="1"/>
    <col min="21" max="21" width="8.5703125" style="992" customWidth="1"/>
    <col min="22" max="22" width="29.7109375" style="1063" customWidth="1"/>
    <col min="23" max="24" width="23.7109375" style="1063" hidden="1" customWidth="1"/>
    <col min="25" max="25" width="11.7109375" style="1063" customWidth="1"/>
    <col min="26" max="26" width="3.7109375" style="1063" customWidth="1"/>
    <col min="27" max="27" width="11.7109375" style="1063" customWidth="1"/>
    <col min="28" max="28" width="8.5703125" style="1063" hidden="1" customWidth="1"/>
    <col min="29" max="29" width="4.7109375" style="992" customWidth="1"/>
    <col min="30" max="30" width="115.7109375" style="992" customWidth="1"/>
    <col min="31" max="32" width="10.5703125" style="1010"/>
    <col min="33" max="33" width="11.140625" style="1010" customWidth="1"/>
    <col min="34" max="41" width="10.5703125" style="1010"/>
    <col min="42" max="263" width="10.5703125" style="992"/>
    <col min="264" max="271" width="0" style="992" hidden="1" customWidth="1"/>
    <col min="272" max="272" width="3.7109375" style="992" customWidth="1"/>
    <col min="273" max="273" width="3.85546875" style="992" customWidth="1"/>
    <col min="274" max="274" width="3.7109375" style="992" customWidth="1"/>
    <col min="275" max="275" width="12.7109375" style="992" customWidth="1"/>
    <col min="276" max="276" width="52.7109375" style="992" customWidth="1"/>
    <col min="277" max="280" width="0" style="992" hidden="1" customWidth="1"/>
    <col min="281" max="281" width="12.28515625" style="992" customWidth="1"/>
    <col min="282" max="282" width="6.42578125" style="992" customWidth="1"/>
    <col min="283" max="283" width="12.28515625" style="992" customWidth="1"/>
    <col min="284" max="284" width="0" style="992" hidden="1" customWidth="1"/>
    <col min="285" max="285" width="3.7109375" style="992" customWidth="1"/>
    <col min="286" max="286" width="11.140625" style="992" bestFit="1" customWidth="1"/>
    <col min="287" max="288" width="10.5703125" style="992"/>
    <col min="289" max="289" width="11.140625" style="992" customWidth="1"/>
    <col min="290" max="519" width="10.5703125" style="992"/>
    <col min="520" max="527" width="0" style="992" hidden="1" customWidth="1"/>
    <col min="528" max="528" width="3.7109375" style="992" customWidth="1"/>
    <col min="529" max="529" width="3.85546875" style="992" customWidth="1"/>
    <col min="530" max="530" width="3.7109375" style="992" customWidth="1"/>
    <col min="531" max="531" width="12.7109375" style="992" customWidth="1"/>
    <col min="532" max="532" width="52.7109375" style="992" customWidth="1"/>
    <col min="533" max="536" width="0" style="992" hidden="1" customWidth="1"/>
    <col min="537" max="537" width="12.28515625" style="992" customWidth="1"/>
    <col min="538" max="538" width="6.42578125" style="992" customWidth="1"/>
    <col min="539" max="539" width="12.28515625" style="992" customWidth="1"/>
    <col min="540" max="540" width="0" style="992" hidden="1" customWidth="1"/>
    <col min="541" max="541" width="3.7109375" style="992" customWidth="1"/>
    <col min="542" max="542" width="11.140625" style="992" bestFit="1" customWidth="1"/>
    <col min="543" max="544" width="10.5703125" style="992"/>
    <col min="545" max="545" width="11.140625" style="992" customWidth="1"/>
    <col min="546" max="775" width="10.5703125" style="992"/>
    <col min="776" max="783" width="0" style="992" hidden="1" customWidth="1"/>
    <col min="784" max="784" width="3.7109375" style="992" customWidth="1"/>
    <col min="785" max="785" width="3.85546875" style="992" customWidth="1"/>
    <col min="786" max="786" width="3.7109375" style="992" customWidth="1"/>
    <col min="787" max="787" width="12.7109375" style="992" customWidth="1"/>
    <col min="788" max="788" width="52.7109375" style="992" customWidth="1"/>
    <col min="789" max="792" width="0" style="992" hidden="1" customWidth="1"/>
    <col min="793" max="793" width="12.28515625" style="992" customWidth="1"/>
    <col min="794" max="794" width="6.42578125" style="992" customWidth="1"/>
    <col min="795" max="795" width="12.28515625" style="992" customWidth="1"/>
    <col min="796" max="796" width="0" style="992" hidden="1" customWidth="1"/>
    <col min="797" max="797" width="3.7109375" style="992" customWidth="1"/>
    <col min="798" max="798" width="11.140625" style="992" bestFit="1" customWidth="1"/>
    <col min="799" max="800" width="10.5703125" style="992"/>
    <col min="801" max="801" width="11.140625" style="992" customWidth="1"/>
    <col min="802" max="1031" width="10.5703125" style="992"/>
    <col min="1032" max="1039" width="0" style="992" hidden="1" customWidth="1"/>
    <col min="1040" max="1040" width="3.7109375" style="992" customWidth="1"/>
    <col min="1041" max="1041" width="3.85546875" style="992" customWidth="1"/>
    <col min="1042" max="1042" width="3.7109375" style="992" customWidth="1"/>
    <col min="1043" max="1043" width="12.7109375" style="992" customWidth="1"/>
    <col min="1044" max="1044" width="52.7109375" style="992" customWidth="1"/>
    <col min="1045" max="1048" width="0" style="992" hidden="1" customWidth="1"/>
    <col min="1049" max="1049" width="12.28515625" style="992" customWidth="1"/>
    <col min="1050" max="1050" width="6.42578125" style="992" customWidth="1"/>
    <col min="1051" max="1051" width="12.28515625" style="992" customWidth="1"/>
    <col min="1052" max="1052" width="0" style="992" hidden="1" customWidth="1"/>
    <col min="1053" max="1053" width="3.7109375" style="992" customWidth="1"/>
    <col min="1054" max="1054" width="11.140625" style="992" bestFit="1" customWidth="1"/>
    <col min="1055" max="1056" width="10.5703125" style="992"/>
    <col min="1057" max="1057" width="11.140625" style="992" customWidth="1"/>
    <col min="1058" max="1287" width="10.5703125" style="992"/>
    <col min="1288" max="1295" width="0" style="992" hidden="1" customWidth="1"/>
    <col min="1296" max="1296" width="3.7109375" style="992" customWidth="1"/>
    <col min="1297" max="1297" width="3.85546875" style="992" customWidth="1"/>
    <col min="1298" max="1298" width="3.7109375" style="992" customWidth="1"/>
    <col min="1299" max="1299" width="12.7109375" style="992" customWidth="1"/>
    <col min="1300" max="1300" width="52.7109375" style="992" customWidth="1"/>
    <col min="1301" max="1304" width="0" style="992" hidden="1" customWidth="1"/>
    <col min="1305" max="1305" width="12.28515625" style="992" customWidth="1"/>
    <col min="1306" max="1306" width="6.42578125" style="992" customWidth="1"/>
    <col min="1307" max="1307" width="12.28515625" style="992" customWidth="1"/>
    <col min="1308" max="1308" width="0" style="992" hidden="1" customWidth="1"/>
    <col min="1309" max="1309" width="3.7109375" style="992" customWidth="1"/>
    <col min="1310" max="1310" width="11.140625" style="992" bestFit="1" customWidth="1"/>
    <col min="1311" max="1312" width="10.5703125" style="992"/>
    <col min="1313" max="1313" width="11.140625" style="992" customWidth="1"/>
    <col min="1314" max="1543" width="10.5703125" style="992"/>
    <col min="1544" max="1551" width="0" style="992" hidden="1" customWidth="1"/>
    <col min="1552" max="1552" width="3.7109375" style="992" customWidth="1"/>
    <col min="1553" max="1553" width="3.85546875" style="992" customWidth="1"/>
    <col min="1554" max="1554" width="3.7109375" style="992" customWidth="1"/>
    <col min="1555" max="1555" width="12.7109375" style="992" customWidth="1"/>
    <col min="1556" max="1556" width="52.7109375" style="992" customWidth="1"/>
    <col min="1557" max="1560" width="0" style="992" hidden="1" customWidth="1"/>
    <col min="1561" max="1561" width="12.28515625" style="992" customWidth="1"/>
    <col min="1562" max="1562" width="6.42578125" style="992" customWidth="1"/>
    <col min="1563" max="1563" width="12.28515625" style="992" customWidth="1"/>
    <col min="1564" max="1564" width="0" style="992" hidden="1" customWidth="1"/>
    <col min="1565" max="1565" width="3.7109375" style="992" customWidth="1"/>
    <col min="1566" max="1566" width="11.140625" style="992" bestFit="1" customWidth="1"/>
    <col min="1567" max="1568" width="10.5703125" style="992"/>
    <col min="1569" max="1569" width="11.140625" style="992" customWidth="1"/>
    <col min="1570" max="1799" width="10.5703125" style="992"/>
    <col min="1800" max="1807" width="0" style="992" hidden="1" customWidth="1"/>
    <col min="1808" max="1808" width="3.7109375" style="992" customWidth="1"/>
    <col min="1809" max="1809" width="3.85546875" style="992" customWidth="1"/>
    <col min="1810" max="1810" width="3.7109375" style="992" customWidth="1"/>
    <col min="1811" max="1811" width="12.7109375" style="992" customWidth="1"/>
    <col min="1812" max="1812" width="52.7109375" style="992" customWidth="1"/>
    <col min="1813" max="1816" width="0" style="992" hidden="1" customWidth="1"/>
    <col min="1817" max="1817" width="12.28515625" style="992" customWidth="1"/>
    <col min="1818" max="1818" width="6.42578125" style="992" customWidth="1"/>
    <col min="1819" max="1819" width="12.28515625" style="992" customWidth="1"/>
    <col min="1820" max="1820" width="0" style="992" hidden="1" customWidth="1"/>
    <col min="1821" max="1821" width="3.7109375" style="992" customWidth="1"/>
    <col min="1822" max="1822" width="11.140625" style="992" bestFit="1" customWidth="1"/>
    <col min="1823" max="1824" width="10.5703125" style="992"/>
    <col min="1825" max="1825" width="11.140625" style="992" customWidth="1"/>
    <col min="1826" max="2055" width="10.5703125" style="992"/>
    <col min="2056" max="2063" width="0" style="992" hidden="1" customWidth="1"/>
    <col min="2064" max="2064" width="3.7109375" style="992" customWidth="1"/>
    <col min="2065" max="2065" width="3.85546875" style="992" customWidth="1"/>
    <col min="2066" max="2066" width="3.7109375" style="992" customWidth="1"/>
    <col min="2067" max="2067" width="12.7109375" style="992" customWidth="1"/>
    <col min="2068" max="2068" width="52.7109375" style="992" customWidth="1"/>
    <col min="2069" max="2072" width="0" style="992" hidden="1" customWidth="1"/>
    <col min="2073" max="2073" width="12.28515625" style="992" customWidth="1"/>
    <col min="2074" max="2074" width="6.42578125" style="992" customWidth="1"/>
    <col min="2075" max="2075" width="12.28515625" style="992" customWidth="1"/>
    <col min="2076" max="2076" width="0" style="992" hidden="1" customWidth="1"/>
    <col min="2077" max="2077" width="3.7109375" style="992" customWidth="1"/>
    <col min="2078" max="2078" width="11.140625" style="992" bestFit="1" customWidth="1"/>
    <col min="2079" max="2080" width="10.5703125" style="992"/>
    <col min="2081" max="2081" width="11.140625" style="992" customWidth="1"/>
    <col min="2082" max="2311" width="10.5703125" style="992"/>
    <col min="2312" max="2319" width="0" style="992" hidden="1" customWidth="1"/>
    <col min="2320" max="2320" width="3.7109375" style="992" customWidth="1"/>
    <col min="2321" max="2321" width="3.85546875" style="992" customWidth="1"/>
    <col min="2322" max="2322" width="3.7109375" style="992" customWidth="1"/>
    <col min="2323" max="2323" width="12.7109375" style="992" customWidth="1"/>
    <col min="2324" max="2324" width="52.7109375" style="992" customWidth="1"/>
    <col min="2325" max="2328" width="0" style="992" hidden="1" customWidth="1"/>
    <col min="2329" max="2329" width="12.28515625" style="992" customWidth="1"/>
    <col min="2330" max="2330" width="6.42578125" style="992" customWidth="1"/>
    <col min="2331" max="2331" width="12.28515625" style="992" customWidth="1"/>
    <col min="2332" max="2332" width="0" style="992" hidden="1" customWidth="1"/>
    <col min="2333" max="2333" width="3.7109375" style="992" customWidth="1"/>
    <col min="2334" max="2334" width="11.140625" style="992" bestFit="1" customWidth="1"/>
    <col min="2335" max="2336" width="10.5703125" style="992"/>
    <col min="2337" max="2337" width="11.140625" style="992" customWidth="1"/>
    <col min="2338" max="2567" width="10.5703125" style="992"/>
    <col min="2568" max="2575" width="0" style="992" hidden="1" customWidth="1"/>
    <col min="2576" max="2576" width="3.7109375" style="992" customWidth="1"/>
    <col min="2577" max="2577" width="3.85546875" style="992" customWidth="1"/>
    <col min="2578" max="2578" width="3.7109375" style="992" customWidth="1"/>
    <col min="2579" max="2579" width="12.7109375" style="992" customWidth="1"/>
    <col min="2580" max="2580" width="52.7109375" style="992" customWidth="1"/>
    <col min="2581" max="2584" width="0" style="992" hidden="1" customWidth="1"/>
    <col min="2585" max="2585" width="12.28515625" style="992" customWidth="1"/>
    <col min="2586" max="2586" width="6.42578125" style="992" customWidth="1"/>
    <col min="2587" max="2587" width="12.28515625" style="992" customWidth="1"/>
    <col min="2588" max="2588" width="0" style="992" hidden="1" customWidth="1"/>
    <col min="2589" max="2589" width="3.7109375" style="992" customWidth="1"/>
    <col min="2590" max="2590" width="11.140625" style="992" bestFit="1" customWidth="1"/>
    <col min="2591" max="2592" width="10.5703125" style="992"/>
    <col min="2593" max="2593" width="11.140625" style="992" customWidth="1"/>
    <col min="2594" max="2823" width="10.5703125" style="992"/>
    <col min="2824" max="2831" width="0" style="992" hidden="1" customWidth="1"/>
    <col min="2832" max="2832" width="3.7109375" style="992" customWidth="1"/>
    <col min="2833" max="2833" width="3.85546875" style="992" customWidth="1"/>
    <col min="2834" max="2834" width="3.7109375" style="992" customWidth="1"/>
    <col min="2835" max="2835" width="12.7109375" style="992" customWidth="1"/>
    <col min="2836" max="2836" width="52.7109375" style="992" customWidth="1"/>
    <col min="2837" max="2840" width="0" style="992" hidden="1" customWidth="1"/>
    <col min="2841" max="2841" width="12.28515625" style="992" customWidth="1"/>
    <col min="2842" max="2842" width="6.42578125" style="992" customWidth="1"/>
    <col min="2843" max="2843" width="12.28515625" style="992" customWidth="1"/>
    <col min="2844" max="2844" width="0" style="992" hidden="1" customWidth="1"/>
    <col min="2845" max="2845" width="3.7109375" style="992" customWidth="1"/>
    <col min="2846" max="2846" width="11.140625" style="992" bestFit="1" customWidth="1"/>
    <col min="2847" max="2848" width="10.5703125" style="992"/>
    <col min="2849" max="2849" width="11.140625" style="992" customWidth="1"/>
    <col min="2850" max="3079" width="10.5703125" style="992"/>
    <col min="3080" max="3087" width="0" style="992" hidden="1" customWidth="1"/>
    <col min="3088" max="3088" width="3.7109375" style="992" customWidth="1"/>
    <col min="3089" max="3089" width="3.85546875" style="992" customWidth="1"/>
    <col min="3090" max="3090" width="3.7109375" style="992" customWidth="1"/>
    <col min="3091" max="3091" width="12.7109375" style="992" customWidth="1"/>
    <col min="3092" max="3092" width="52.7109375" style="992" customWidth="1"/>
    <col min="3093" max="3096" width="0" style="992" hidden="1" customWidth="1"/>
    <col min="3097" max="3097" width="12.28515625" style="992" customWidth="1"/>
    <col min="3098" max="3098" width="6.42578125" style="992" customWidth="1"/>
    <col min="3099" max="3099" width="12.28515625" style="992" customWidth="1"/>
    <col min="3100" max="3100" width="0" style="992" hidden="1" customWidth="1"/>
    <col min="3101" max="3101" width="3.7109375" style="992" customWidth="1"/>
    <col min="3102" max="3102" width="11.140625" style="992" bestFit="1" customWidth="1"/>
    <col min="3103" max="3104" width="10.5703125" style="992"/>
    <col min="3105" max="3105" width="11.140625" style="992" customWidth="1"/>
    <col min="3106" max="3335" width="10.5703125" style="992"/>
    <col min="3336" max="3343" width="0" style="992" hidden="1" customWidth="1"/>
    <col min="3344" max="3344" width="3.7109375" style="992" customWidth="1"/>
    <col min="3345" max="3345" width="3.85546875" style="992" customWidth="1"/>
    <col min="3346" max="3346" width="3.7109375" style="992" customWidth="1"/>
    <col min="3347" max="3347" width="12.7109375" style="992" customWidth="1"/>
    <col min="3348" max="3348" width="52.7109375" style="992" customWidth="1"/>
    <col min="3349" max="3352" width="0" style="992" hidden="1" customWidth="1"/>
    <col min="3353" max="3353" width="12.28515625" style="992" customWidth="1"/>
    <col min="3354" max="3354" width="6.42578125" style="992" customWidth="1"/>
    <col min="3355" max="3355" width="12.28515625" style="992" customWidth="1"/>
    <col min="3356" max="3356" width="0" style="992" hidden="1" customWidth="1"/>
    <col min="3357" max="3357" width="3.7109375" style="992" customWidth="1"/>
    <col min="3358" max="3358" width="11.140625" style="992" bestFit="1" customWidth="1"/>
    <col min="3359" max="3360" width="10.5703125" style="992"/>
    <col min="3361" max="3361" width="11.140625" style="992" customWidth="1"/>
    <col min="3362" max="3591" width="10.5703125" style="992"/>
    <col min="3592" max="3599" width="0" style="992" hidden="1" customWidth="1"/>
    <col min="3600" max="3600" width="3.7109375" style="992" customWidth="1"/>
    <col min="3601" max="3601" width="3.85546875" style="992" customWidth="1"/>
    <col min="3602" max="3602" width="3.7109375" style="992" customWidth="1"/>
    <col min="3603" max="3603" width="12.7109375" style="992" customWidth="1"/>
    <col min="3604" max="3604" width="52.7109375" style="992" customWidth="1"/>
    <col min="3605" max="3608" width="0" style="992" hidden="1" customWidth="1"/>
    <col min="3609" max="3609" width="12.28515625" style="992" customWidth="1"/>
    <col min="3610" max="3610" width="6.42578125" style="992" customWidth="1"/>
    <col min="3611" max="3611" width="12.28515625" style="992" customWidth="1"/>
    <col min="3612" max="3612" width="0" style="992" hidden="1" customWidth="1"/>
    <col min="3613" max="3613" width="3.7109375" style="992" customWidth="1"/>
    <col min="3614" max="3614" width="11.140625" style="992" bestFit="1" customWidth="1"/>
    <col min="3615" max="3616" width="10.5703125" style="992"/>
    <col min="3617" max="3617" width="11.140625" style="992" customWidth="1"/>
    <col min="3618" max="3847" width="10.5703125" style="992"/>
    <col min="3848" max="3855" width="0" style="992" hidden="1" customWidth="1"/>
    <col min="3856" max="3856" width="3.7109375" style="992" customWidth="1"/>
    <col min="3857" max="3857" width="3.85546875" style="992" customWidth="1"/>
    <col min="3858" max="3858" width="3.7109375" style="992" customWidth="1"/>
    <col min="3859" max="3859" width="12.7109375" style="992" customWidth="1"/>
    <col min="3860" max="3860" width="52.7109375" style="992" customWidth="1"/>
    <col min="3861" max="3864" width="0" style="992" hidden="1" customWidth="1"/>
    <col min="3865" max="3865" width="12.28515625" style="992" customWidth="1"/>
    <col min="3866" max="3866" width="6.42578125" style="992" customWidth="1"/>
    <col min="3867" max="3867" width="12.28515625" style="992" customWidth="1"/>
    <col min="3868" max="3868" width="0" style="992" hidden="1" customWidth="1"/>
    <col min="3869" max="3869" width="3.7109375" style="992" customWidth="1"/>
    <col min="3870" max="3870" width="11.140625" style="992" bestFit="1" customWidth="1"/>
    <col min="3871" max="3872" width="10.5703125" style="992"/>
    <col min="3873" max="3873" width="11.140625" style="992" customWidth="1"/>
    <col min="3874" max="4103" width="10.5703125" style="992"/>
    <col min="4104" max="4111" width="0" style="992" hidden="1" customWidth="1"/>
    <col min="4112" max="4112" width="3.7109375" style="992" customWidth="1"/>
    <col min="4113" max="4113" width="3.85546875" style="992" customWidth="1"/>
    <col min="4114" max="4114" width="3.7109375" style="992" customWidth="1"/>
    <col min="4115" max="4115" width="12.7109375" style="992" customWidth="1"/>
    <col min="4116" max="4116" width="52.7109375" style="992" customWidth="1"/>
    <col min="4117" max="4120" width="0" style="992" hidden="1" customWidth="1"/>
    <col min="4121" max="4121" width="12.28515625" style="992" customWidth="1"/>
    <col min="4122" max="4122" width="6.42578125" style="992" customWidth="1"/>
    <col min="4123" max="4123" width="12.28515625" style="992" customWidth="1"/>
    <col min="4124" max="4124" width="0" style="992" hidden="1" customWidth="1"/>
    <col min="4125" max="4125" width="3.7109375" style="992" customWidth="1"/>
    <col min="4126" max="4126" width="11.140625" style="992" bestFit="1" customWidth="1"/>
    <col min="4127" max="4128" width="10.5703125" style="992"/>
    <col min="4129" max="4129" width="11.140625" style="992" customWidth="1"/>
    <col min="4130" max="4359" width="10.5703125" style="992"/>
    <col min="4360" max="4367" width="0" style="992" hidden="1" customWidth="1"/>
    <col min="4368" max="4368" width="3.7109375" style="992" customWidth="1"/>
    <col min="4369" max="4369" width="3.85546875" style="992" customWidth="1"/>
    <col min="4370" max="4370" width="3.7109375" style="992" customWidth="1"/>
    <col min="4371" max="4371" width="12.7109375" style="992" customWidth="1"/>
    <col min="4372" max="4372" width="52.7109375" style="992" customWidth="1"/>
    <col min="4373" max="4376" width="0" style="992" hidden="1" customWidth="1"/>
    <col min="4377" max="4377" width="12.28515625" style="992" customWidth="1"/>
    <col min="4378" max="4378" width="6.42578125" style="992" customWidth="1"/>
    <col min="4379" max="4379" width="12.28515625" style="992" customWidth="1"/>
    <col min="4380" max="4380" width="0" style="992" hidden="1" customWidth="1"/>
    <col min="4381" max="4381" width="3.7109375" style="992" customWidth="1"/>
    <col min="4382" max="4382" width="11.140625" style="992" bestFit="1" customWidth="1"/>
    <col min="4383" max="4384" width="10.5703125" style="992"/>
    <col min="4385" max="4385" width="11.140625" style="992" customWidth="1"/>
    <col min="4386" max="4615" width="10.5703125" style="992"/>
    <col min="4616" max="4623" width="0" style="992" hidden="1" customWidth="1"/>
    <col min="4624" max="4624" width="3.7109375" style="992" customWidth="1"/>
    <col min="4625" max="4625" width="3.85546875" style="992" customWidth="1"/>
    <col min="4626" max="4626" width="3.7109375" style="992" customWidth="1"/>
    <col min="4627" max="4627" width="12.7109375" style="992" customWidth="1"/>
    <col min="4628" max="4628" width="52.7109375" style="992" customWidth="1"/>
    <col min="4629" max="4632" width="0" style="992" hidden="1" customWidth="1"/>
    <col min="4633" max="4633" width="12.28515625" style="992" customWidth="1"/>
    <col min="4634" max="4634" width="6.42578125" style="992" customWidth="1"/>
    <col min="4635" max="4635" width="12.28515625" style="992" customWidth="1"/>
    <col min="4636" max="4636" width="0" style="992" hidden="1" customWidth="1"/>
    <col min="4637" max="4637" width="3.7109375" style="992" customWidth="1"/>
    <col min="4638" max="4638" width="11.140625" style="992" bestFit="1" customWidth="1"/>
    <col min="4639" max="4640" width="10.5703125" style="992"/>
    <col min="4641" max="4641" width="11.140625" style="992" customWidth="1"/>
    <col min="4642" max="4871" width="10.5703125" style="992"/>
    <col min="4872" max="4879" width="0" style="992" hidden="1" customWidth="1"/>
    <col min="4880" max="4880" width="3.7109375" style="992" customWidth="1"/>
    <col min="4881" max="4881" width="3.85546875" style="992" customWidth="1"/>
    <col min="4882" max="4882" width="3.7109375" style="992" customWidth="1"/>
    <col min="4883" max="4883" width="12.7109375" style="992" customWidth="1"/>
    <col min="4884" max="4884" width="52.7109375" style="992" customWidth="1"/>
    <col min="4885" max="4888" width="0" style="992" hidden="1" customWidth="1"/>
    <col min="4889" max="4889" width="12.28515625" style="992" customWidth="1"/>
    <col min="4890" max="4890" width="6.42578125" style="992" customWidth="1"/>
    <col min="4891" max="4891" width="12.28515625" style="992" customWidth="1"/>
    <col min="4892" max="4892" width="0" style="992" hidden="1" customWidth="1"/>
    <col min="4893" max="4893" width="3.7109375" style="992" customWidth="1"/>
    <col min="4894" max="4894" width="11.140625" style="992" bestFit="1" customWidth="1"/>
    <col min="4895" max="4896" width="10.5703125" style="992"/>
    <col min="4897" max="4897" width="11.140625" style="992" customWidth="1"/>
    <col min="4898" max="5127" width="10.5703125" style="992"/>
    <col min="5128" max="5135" width="0" style="992" hidden="1" customWidth="1"/>
    <col min="5136" max="5136" width="3.7109375" style="992" customWidth="1"/>
    <col min="5137" max="5137" width="3.85546875" style="992" customWidth="1"/>
    <col min="5138" max="5138" width="3.7109375" style="992" customWidth="1"/>
    <col min="5139" max="5139" width="12.7109375" style="992" customWidth="1"/>
    <col min="5140" max="5140" width="52.7109375" style="992" customWidth="1"/>
    <col min="5141" max="5144" width="0" style="992" hidden="1" customWidth="1"/>
    <col min="5145" max="5145" width="12.28515625" style="992" customWidth="1"/>
    <col min="5146" max="5146" width="6.42578125" style="992" customWidth="1"/>
    <col min="5147" max="5147" width="12.28515625" style="992" customWidth="1"/>
    <col min="5148" max="5148" width="0" style="992" hidden="1" customWidth="1"/>
    <col min="5149" max="5149" width="3.7109375" style="992" customWidth="1"/>
    <col min="5150" max="5150" width="11.140625" style="992" bestFit="1" customWidth="1"/>
    <col min="5151" max="5152" width="10.5703125" style="992"/>
    <col min="5153" max="5153" width="11.140625" style="992" customWidth="1"/>
    <col min="5154" max="5383" width="10.5703125" style="992"/>
    <col min="5384" max="5391" width="0" style="992" hidden="1" customWidth="1"/>
    <col min="5392" max="5392" width="3.7109375" style="992" customWidth="1"/>
    <col min="5393" max="5393" width="3.85546875" style="992" customWidth="1"/>
    <col min="5394" max="5394" width="3.7109375" style="992" customWidth="1"/>
    <col min="5395" max="5395" width="12.7109375" style="992" customWidth="1"/>
    <col min="5396" max="5396" width="52.7109375" style="992" customWidth="1"/>
    <col min="5397" max="5400" width="0" style="992" hidden="1" customWidth="1"/>
    <col min="5401" max="5401" width="12.28515625" style="992" customWidth="1"/>
    <col min="5402" max="5402" width="6.42578125" style="992" customWidth="1"/>
    <col min="5403" max="5403" width="12.28515625" style="992" customWidth="1"/>
    <col min="5404" max="5404" width="0" style="992" hidden="1" customWidth="1"/>
    <col min="5405" max="5405" width="3.7109375" style="992" customWidth="1"/>
    <col min="5406" max="5406" width="11.140625" style="992" bestFit="1" customWidth="1"/>
    <col min="5407" max="5408" width="10.5703125" style="992"/>
    <col min="5409" max="5409" width="11.140625" style="992" customWidth="1"/>
    <col min="5410" max="5639" width="10.5703125" style="992"/>
    <col min="5640" max="5647" width="0" style="992" hidden="1" customWidth="1"/>
    <col min="5648" max="5648" width="3.7109375" style="992" customWidth="1"/>
    <col min="5649" max="5649" width="3.85546875" style="992" customWidth="1"/>
    <col min="5650" max="5650" width="3.7109375" style="992" customWidth="1"/>
    <col min="5651" max="5651" width="12.7109375" style="992" customWidth="1"/>
    <col min="5652" max="5652" width="52.7109375" style="992" customWidth="1"/>
    <col min="5653" max="5656" width="0" style="992" hidden="1" customWidth="1"/>
    <col min="5657" max="5657" width="12.28515625" style="992" customWidth="1"/>
    <col min="5658" max="5658" width="6.42578125" style="992" customWidth="1"/>
    <col min="5659" max="5659" width="12.28515625" style="992" customWidth="1"/>
    <col min="5660" max="5660" width="0" style="992" hidden="1" customWidth="1"/>
    <col min="5661" max="5661" width="3.7109375" style="992" customWidth="1"/>
    <col min="5662" max="5662" width="11.140625" style="992" bestFit="1" customWidth="1"/>
    <col min="5663" max="5664" width="10.5703125" style="992"/>
    <col min="5665" max="5665" width="11.140625" style="992" customWidth="1"/>
    <col min="5666" max="5895" width="10.5703125" style="992"/>
    <col min="5896" max="5903" width="0" style="992" hidden="1" customWidth="1"/>
    <col min="5904" max="5904" width="3.7109375" style="992" customWidth="1"/>
    <col min="5905" max="5905" width="3.85546875" style="992" customWidth="1"/>
    <col min="5906" max="5906" width="3.7109375" style="992" customWidth="1"/>
    <col min="5907" max="5907" width="12.7109375" style="992" customWidth="1"/>
    <col min="5908" max="5908" width="52.7109375" style="992" customWidth="1"/>
    <col min="5909" max="5912" width="0" style="992" hidden="1" customWidth="1"/>
    <col min="5913" max="5913" width="12.28515625" style="992" customWidth="1"/>
    <col min="5914" max="5914" width="6.42578125" style="992" customWidth="1"/>
    <col min="5915" max="5915" width="12.28515625" style="992" customWidth="1"/>
    <col min="5916" max="5916" width="0" style="992" hidden="1" customWidth="1"/>
    <col min="5917" max="5917" width="3.7109375" style="992" customWidth="1"/>
    <col min="5918" max="5918" width="11.140625" style="992" bestFit="1" customWidth="1"/>
    <col min="5919" max="5920" width="10.5703125" style="992"/>
    <col min="5921" max="5921" width="11.140625" style="992" customWidth="1"/>
    <col min="5922" max="6151" width="10.5703125" style="992"/>
    <col min="6152" max="6159" width="0" style="992" hidden="1" customWidth="1"/>
    <col min="6160" max="6160" width="3.7109375" style="992" customWidth="1"/>
    <col min="6161" max="6161" width="3.85546875" style="992" customWidth="1"/>
    <col min="6162" max="6162" width="3.7109375" style="992" customWidth="1"/>
    <col min="6163" max="6163" width="12.7109375" style="992" customWidth="1"/>
    <col min="6164" max="6164" width="52.7109375" style="992" customWidth="1"/>
    <col min="6165" max="6168" width="0" style="992" hidden="1" customWidth="1"/>
    <col min="6169" max="6169" width="12.28515625" style="992" customWidth="1"/>
    <col min="6170" max="6170" width="6.42578125" style="992" customWidth="1"/>
    <col min="6171" max="6171" width="12.28515625" style="992" customWidth="1"/>
    <col min="6172" max="6172" width="0" style="992" hidden="1" customWidth="1"/>
    <col min="6173" max="6173" width="3.7109375" style="992" customWidth="1"/>
    <col min="6174" max="6174" width="11.140625" style="992" bestFit="1" customWidth="1"/>
    <col min="6175" max="6176" width="10.5703125" style="992"/>
    <col min="6177" max="6177" width="11.140625" style="992" customWidth="1"/>
    <col min="6178" max="6407" width="10.5703125" style="992"/>
    <col min="6408" max="6415" width="0" style="992" hidden="1" customWidth="1"/>
    <col min="6416" max="6416" width="3.7109375" style="992" customWidth="1"/>
    <col min="6417" max="6417" width="3.85546875" style="992" customWidth="1"/>
    <col min="6418" max="6418" width="3.7109375" style="992" customWidth="1"/>
    <col min="6419" max="6419" width="12.7109375" style="992" customWidth="1"/>
    <col min="6420" max="6420" width="52.7109375" style="992" customWidth="1"/>
    <col min="6421" max="6424" width="0" style="992" hidden="1" customWidth="1"/>
    <col min="6425" max="6425" width="12.28515625" style="992" customWidth="1"/>
    <col min="6426" max="6426" width="6.42578125" style="992" customWidth="1"/>
    <col min="6427" max="6427" width="12.28515625" style="992" customWidth="1"/>
    <col min="6428" max="6428" width="0" style="992" hidden="1" customWidth="1"/>
    <col min="6429" max="6429" width="3.7109375" style="992" customWidth="1"/>
    <col min="6430" max="6430" width="11.140625" style="992" bestFit="1" customWidth="1"/>
    <col min="6431" max="6432" width="10.5703125" style="992"/>
    <col min="6433" max="6433" width="11.140625" style="992" customWidth="1"/>
    <col min="6434" max="6663" width="10.5703125" style="992"/>
    <col min="6664" max="6671" width="0" style="992" hidden="1" customWidth="1"/>
    <col min="6672" max="6672" width="3.7109375" style="992" customWidth="1"/>
    <col min="6673" max="6673" width="3.85546875" style="992" customWidth="1"/>
    <col min="6674" max="6674" width="3.7109375" style="992" customWidth="1"/>
    <col min="6675" max="6675" width="12.7109375" style="992" customWidth="1"/>
    <col min="6676" max="6676" width="52.7109375" style="992" customWidth="1"/>
    <col min="6677" max="6680" width="0" style="992" hidden="1" customWidth="1"/>
    <col min="6681" max="6681" width="12.28515625" style="992" customWidth="1"/>
    <col min="6682" max="6682" width="6.42578125" style="992" customWidth="1"/>
    <col min="6683" max="6683" width="12.28515625" style="992" customWidth="1"/>
    <col min="6684" max="6684" width="0" style="992" hidden="1" customWidth="1"/>
    <col min="6685" max="6685" width="3.7109375" style="992" customWidth="1"/>
    <col min="6686" max="6686" width="11.140625" style="992" bestFit="1" customWidth="1"/>
    <col min="6687" max="6688" width="10.5703125" style="992"/>
    <col min="6689" max="6689" width="11.140625" style="992" customWidth="1"/>
    <col min="6690" max="6919" width="10.5703125" style="992"/>
    <col min="6920" max="6927" width="0" style="992" hidden="1" customWidth="1"/>
    <col min="6928" max="6928" width="3.7109375" style="992" customWidth="1"/>
    <col min="6929" max="6929" width="3.85546875" style="992" customWidth="1"/>
    <col min="6930" max="6930" width="3.7109375" style="992" customWidth="1"/>
    <col min="6931" max="6931" width="12.7109375" style="992" customWidth="1"/>
    <col min="6932" max="6932" width="52.7109375" style="992" customWidth="1"/>
    <col min="6933" max="6936" width="0" style="992" hidden="1" customWidth="1"/>
    <col min="6937" max="6937" width="12.28515625" style="992" customWidth="1"/>
    <col min="6938" max="6938" width="6.42578125" style="992" customWidth="1"/>
    <col min="6939" max="6939" width="12.28515625" style="992" customWidth="1"/>
    <col min="6940" max="6940" width="0" style="992" hidden="1" customWidth="1"/>
    <col min="6941" max="6941" width="3.7109375" style="992" customWidth="1"/>
    <col min="6942" max="6942" width="11.140625" style="992" bestFit="1" customWidth="1"/>
    <col min="6943" max="6944" width="10.5703125" style="992"/>
    <col min="6945" max="6945" width="11.140625" style="992" customWidth="1"/>
    <col min="6946" max="7175" width="10.5703125" style="992"/>
    <col min="7176" max="7183" width="0" style="992" hidden="1" customWidth="1"/>
    <col min="7184" max="7184" width="3.7109375" style="992" customWidth="1"/>
    <col min="7185" max="7185" width="3.85546875" style="992" customWidth="1"/>
    <col min="7186" max="7186" width="3.7109375" style="992" customWidth="1"/>
    <col min="7187" max="7187" width="12.7109375" style="992" customWidth="1"/>
    <col min="7188" max="7188" width="52.7109375" style="992" customWidth="1"/>
    <col min="7189" max="7192" width="0" style="992" hidden="1" customWidth="1"/>
    <col min="7193" max="7193" width="12.28515625" style="992" customWidth="1"/>
    <col min="7194" max="7194" width="6.42578125" style="992" customWidth="1"/>
    <col min="7195" max="7195" width="12.28515625" style="992" customWidth="1"/>
    <col min="7196" max="7196" width="0" style="992" hidden="1" customWidth="1"/>
    <col min="7197" max="7197" width="3.7109375" style="992" customWidth="1"/>
    <col min="7198" max="7198" width="11.140625" style="992" bestFit="1" customWidth="1"/>
    <col min="7199" max="7200" width="10.5703125" style="992"/>
    <col min="7201" max="7201" width="11.140625" style="992" customWidth="1"/>
    <col min="7202" max="7431" width="10.5703125" style="992"/>
    <col min="7432" max="7439" width="0" style="992" hidden="1" customWidth="1"/>
    <col min="7440" max="7440" width="3.7109375" style="992" customWidth="1"/>
    <col min="7441" max="7441" width="3.85546875" style="992" customWidth="1"/>
    <col min="7442" max="7442" width="3.7109375" style="992" customWidth="1"/>
    <col min="7443" max="7443" width="12.7109375" style="992" customWidth="1"/>
    <col min="7444" max="7444" width="52.7109375" style="992" customWidth="1"/>
    <col min="7445" max="7448" width="0" style="992" hidden="1" customWidth="1"/>
    <col min="7449" max="7449" width="12.28515625" style="992" customWidth="1"/>
    <col min="7450" max="7450" width="6.42578125" style="992" customWidth="1"/>
    <col min="7451" max="7451" width="12.28515625" style="992" customWidth="1"/>
    <col min="7452" max="7452" width="0" style="992" hidden="1" customWidth="1"/>
    <col min="7453" max="7453" width="3.7109375" style="992" customWidth="1"/>
    <col min="7454" max="7454" width="11.140625" style="992" bestFit="1" customWidth="1"/>
    <col min="7455" max="7456" width="10.5703125" style="992"/>
    <col min="7457" max="7457" width="11.140625" style="992" customWidth="1"/>
    <col min="7458" max="7687" width="10.5703125" style="992"/>
    <col min="7688" max="7695" width="0" style="992" hidden="1" customWidth="1"/>
    <col min="7696" max="7696" width="3.7109375" style="992" customWidth="1"/>
    <col min="7697" max="7697" width="3.85546875" style="992" customWidth="1"/>
    <col min="7698" max="7698" width="3.7109375" style="992" customWidth="1"/>
    <col min="7699" max="7699" width="12.7109375" style="992" customWidth="1"/>
    <col min="7700" max="7700" width="52.7109375" style="992" customWidth="1"/>
    <col min="7701" max="7704" width="0" style="992" hidden="1" customWidth="1"/>
    <col min="7705" max="7705" width="12.28515625" style="992" customWidth="1"/>
    <col min="7706" max="7706" width="6.42578125" style="992" customWidth="1"/>
    <col min="7707" max="7707" width="12.28515625" style="992" customWidth="1"/>
    <col min="7708" max="7708" width="0" style="992" hidden="1" customWidth="1"/>
    <col min="7709" max="7709" width="3.7109375" style="992" customWidth="1"/>
    <col min="7710" max="7710" width="11.140625" style="992" bestFit="1" customWidth="1"/>
    <col min="7711" max="7712" width="10.5703125" style="992"/>
    <col min="7713" max="7713" width="11.140625" style="992" customWidth="1"/>
    <col min="7714" max="7943" width="10.5703125" style="992"/>
    <col min="7944" max="7951" width="0" style="992" hidden="1" customWidth="1"/>
    <col min="7952" max="7952" width="3.7109375" style="992" customWidth="1"/>
    <col min="7953" max="7953" width="3.85546875" style="992" customWidth="1"/>
    <col min="7954" max="7954" width="3.7109375" style="992" customWidth="1"/>
    <col min="7955" max="7955" width="12.7109375" style="992" customWidth="1"/>
    <col min="7956" max="7956" width="52.7109375" style="992" customWidth="1"/>
    <col min="7957" max="7960" width="0" style="992" hidden="1" customWidth="1"/>
    <col min="7961" max="7961" width="12.28515625" style="992" customWidth="1"/>
    <col min="7962" max="7962" width="6.42578125" style="992" customWidth="1"/>
    <col min="7963" max="7963" width="12.28515625" style="992" customWidth="1"/>
    <col min="7964" max="7964" width="0" style="992" hidden="1" customWidth="1"/>
    <col min="7965" max="7965" width="3.7109375" style="992" customWidth="1"/>
    <col min="7966" max="7966" width="11.140625" style="992" bestFit="1" customWidth="1"/>
    <col min="7967" max="7968" width="10.5703125" style="992"/>
    <col min="7969" max="7969" width="11.140625" style="992" customWidth="1"/>
    <col min="7970" max="8199" width="10.5703125" style="992"/>
    <col min="8200" max="8207" width="0" style="992" hidden="1" customWidth="1"/>
    <col min="8208" max="8208" width="3.7109375" style="992" customWidth="1"/>
    <col min="8209" max="8209" width="3.85546875" style="992" customWidth="1"/>
    <col min="8210" max="8210" width="3.7109375" style="992" customWidth="1"/>
    <col min="8211" max="8211" width="12.7109375" style="992" customWidth="1"/>
    <col min="8212" max="8212" width="52.7109375" style="992" customWidth="1"/>
    <col min="8213" max="8216" width="0" style="992" hidden="1" customWidth="1"/>
    <col min="8217" max="8217" width="12.28515625" style="992" customWidth="1"/>
    <col min="8218" max="8218" width="6.42578125" style="992" customWidth="1"/>
    <col min="8219" max="8219" width="12.28515625" style="992" customWidth="1"/>
    <col min="8220" max="8220" width="0" style="992" hidden="1" customWidth="1"/>
    <col min="8221" max="8221" width="3.7109375" style="992" customWidth="1"/>
    <col min="8222" max="8222" width="11.140625" style="992" bestFit="1" customWidth="1"/>
    <col min="8223" max="8224" width="10.5703125" style="992"/>
    <col min="8225" max="8225" width="11.140625" style="992" customWidth="1"/>
    <col min="8226" max="8455" width="10.5703125" style="992"/>
    <col min="8456" max="8463" width="0" style="992" hidden="1" customWidth="1"/>
    <col min="8464" max="8464" width="3.7109375" style="992" customWidth="1"/>
    <col min="8465" max="8465" width="3.85546875" style="992" customWidth="1"/>
    <col min="8466" max="8466" width="3.7109375" style="992" customWidth="1"/>
    <col min="8467" max="8467" width="12.7109375" style="992" customWidth="1"/>
    <col min="8468" max="8468" width="52.7109375" style="992" customWidth="1"/>
    <col min="8469" max="8472" width="0" style="992" hidden="1" customWidth="1"/>
    <col min="8473" max="8473" width="12.28515625" style="992" customWidth="1"/>
    <col min="8474" max="8474" width="6.42578125" style="992" customWidth="1"/>
    <col min="8475" max="8475" width="12.28515625" style="992" customWidth="1"/>
    <col min="8476" max="8476" width="0" style="992" hidden="1" customWidth="1"/>
    <col min="8477" max="8477" width="3.7109375" style="992" customWidth="1"/>
    <col min="8478" max="8478" width="11.140625" style="992" bestFit="1" customWidth="1"/>
    <col min="8479" max="8480" width="10.5703125" style="992"/>
    <col min="8481" max="8481" width="11.140625" style="992" customWidth="1"/>
    <col min="8482" max="8711" width="10.5703125" style="992"/>
    <col min="8712" max="8719" width="0" style="992" hidden="1" customWidth="1"/>
    <col min="8720" max="8720" width="3.7109375" style="992" customWidth="1"/>
    <col min="8721" max="8721" width="3.85546875" style="992" customWidth="1"/>
    <col min="8722" max="8722" width="3.7109375" style="992" customWidth="1"/>
    <col min="8723" max="8723" width="12.7109375" style="992" customWidth="1"/>
    <col min="8724" max="8724" width="52.7109375" style="992" customWidth="1"/>
    <col min="8725" max="8728" width="0" style="992" hidden="1" customWidth="1"/>
    <col min="8729" max="8729" width="12.28515625" style="992" customWidth="1"/>
    <col min="8730" max="8730" width="6.42578125" style="992" customWidth="1"/>
    <col min="8731" max="8731" width="12.28515625" style="992" customWidth="1"/>
    <col min="8732" max="8732" width="0" style="992" hidden="1" customWidth="1"/>
    <col min="8733" max="8733" width="3.7109375" style="992" customWidth="1"/>
    <col min="8734" max="8734" width="11.140625" style="992" bestFit="1" customWidth="1"/>
    <col min="8735" max="8736" width="10.5703125" style="992"/>
    <col min="8737" max="8737" width="11.140625" style="992" customWidth="1"/>
    <col min="8738" max="8967" width="10.5703125" style="992"/>
    <col min="8968" max="8975" width="0" style="992" hidden="1" customWidth="1"/>
    <col min="8976" max="8976" width="3.7109375" style="992" customWidth="1"/>
    <col min="8977" max="8977" width="3.85546875" style="992" customWidth="1"/>
    <col min="8978" max="8978" width="3.7109375" style="992" customWidth="1"/>
    <col min="8979" max="8979" width="12.7109375" style="992" customWidth="1"/>
    <col min="8980" max="8980" width="52.7109375" style="992" customWidth="1"/>
    <col min="8981" max="8984" width="0" style="992" hidden="1" customWidth="1"/>
    <col min="8985" max="8985" width="12.28515625" style="992" customWidth="1"/>
    <col min="8986" max="8986" width="6.42578125" style="992" customWidth="1"/>
    <col min="8987" max="8987" width="12.28515625" style="992" customWidth="1"/>
    <col min="8988" max="8988" width="0" style="992" hidden="1" customWidth="1"/>
    <col min="8989" max="8989" width="3.7109375" style="992" customWidth="1"/>
    <col min="8990" max="8990" width="11.140625" style="992" bestFit="1" customWidth="1"/>
    <col min="8991" max="8992" width="10.5703125" style="992"/>
    <col min="8993" max="8993" width="11.140625" style="992" customWidth="1"/>
    <col min="8994" max="9223" width="10.5703125" style="992"/>
    <col min="9224" max="9231" width="0" style="992" hidden="1" customWidth="1"/>
    <col min="9232" max="9232" width="3.7109375" style="992" customWidth="1"/>
    <col min="9233" max="9233" width="3.85546875" style="992" customWidth="1"/>
    <col min="9234" max="9234" width="3.7109375" style="992" customWidth="1"/>
    <col min="9235" max="9235" width="12.7109375" style="992" customWidth="1"/>
    <col min="9236" max="9236" width="52.7109375" style="992" customWidth="1"/>
    <col min="9237" max="9240" width="0" style="992" hidden="1" customWidth="1"/>
    <col min="9241" max="9241" width="12.28515625" style="992" customWidth="1"/>
    <col min="9242" max="9242" width="6.42578125" style="992" customWidth="1"/>
    <col min="9243" max="9243" width="12.28515625" style="992" customWidth="1"/>
    <col min="9244" max="9244" width="0" style="992" hidden="1" customWidth="1"/>
    <col min="9245" max="9245" width="3.7109375" style="992" customWidth="1"/>
    <col min="9246" max="9246" width="11.140625" style="992" bestFit="1" customWidth="1"/>
    <col min="9247" max="9248" width="10.5703125" style="992"/>
    <col min="9249" max="9249" width="11.140625" style="992" customWidth="1"/>
    <col min="9250" max="9479" width="10.5703125" style="992"/>
    <col min="9480" max="9487" width="0" style="992" hidden="1" customWidth="1"/>
    <col min="9488" max="9488" width="3.7109375" style="992" customWidth="1"/>
    <col min="9489" max="9489" width="3.85546875" style="992" customWidth="1"/>
    <col min="9490" max="9490" width="3.7109375" style="992" customWidth="1"/>
    <col min="9491" max="9491" width="12.7109375" style="992" customWidth="1"/>
    <col min="9492" max="9492" width="52.7109375" style="992" customWidth="1"/>
    <col min="9493" max="9496" width="0" style="992" hidden="1" customWidth="1"/>
    <col min="9497" max="9497" width="12.28515625" style="992" customWidth="1"/>
    <col min="9498" max="9498" width="6.42578125" style="992" customWidth="1"/>
    <col min="9499" max="9499" width="12.28515625" style="992" customWidth="1"/>
    <col min="9500" max="9500" width="0" style="992" hidden="1" customWidth="1"/>
    <col min="9501" max="9501" width="3.7109375" style="992" customWidth="1"/>
    <col min="9502" max="9502" width="11.140625" style="992" bestFit="1" customWidth="1"/>
    <col min="9503" max="9504" width="10.5703125" style="992"/>
    <col min="9505" max="9505" width="11.140625" style="992" customWidth="1"/>
    <col min="9506" max="9735" width="10.5703125" style="992"/>
    <col min="9736" max="9743" width="0" style="992" hidden="1" customWidth="1"/>
    <col min="9744" max="9744" width="3.7109375" style="992" customWidth="1"/>
    <col min="9745" max="9745" width="3.85546875" style="992" customWidth="1"/>
    <col min="9746" max="9746" width="3.7109375" style="992" customWidth="1"/>
    <col min="9747" max="9747" width="12.7109375" style="992" customWidth="1"/>
    <col min="9748" max="9748" width="52.7109375" style="992" customWidth="1"/>
    <col min="9749" max="9752" width="0" style="992" hidden="1" customWidth="1"/>
    <col min="9753" max="9753" width="12.28515625" style="992" customWidth="1"/>
    <col min="9754" max="9754" width="6.42578125" style="992" customWidth="1"/>
    <col min="9755" max="9755" width="12.28515625" style="992" customWidth="1"/>
    <col min="9756" max="9756" width="0" style="992" hidden="1" customWidth="1"/>
    <col min="9757" max="9757" width="3.7109375" style="992" customWidth="1"/>
    <col min="9758" max="9758" width="11.140625" style="992" bestFit="1" customWidth="1"/>
    <col min="9759" max="9760" width="10.5703125" style="992"/>
    <col min="9761" max="9761" width="11.140625" style="992" customWidth="1"/>
    <col min="9762" max="9991" width="10.5703125" style="992"/>
    <col min="9992" max="9999" width="0" style="992" hidden="1" customWidth="1"/>
    <col min="10000" max="10000" width="3.7109375" style="992" customWidth="1"/>
    <col min="10001" max="10001" width="3.85546875" style="992" customWidth="1"/>
    <col min="10002" max="10002" width="3.7109375" style="992" customWidth="1"/>
    <col min="10003" max="10003" width="12.7109375" style="992" customWidth="1"/>
    <col min="10004" max="10004" width="52.7109375" style="992" customWidth="1"/>
    <col min="10005" max="10008" width="0" style="992" hidden="1" customWidth="1"/>
    <col min="10009" max="10009" width="12.28515625" style="992" customWidth="1"/>
    <col min="10010" max="10010" width="6.42578125" style="992" customWidth="1"/>
    <col min="10011" max="10011" width="12.28515625" style="992" customWidth="1"/>
    <col min="10012" max="10012" width="0" style="992" hidden="1" customWidth="1"/>
    <col min="10013" max="10013" width="3.7109375" style="992" customWidth="1"/>
    <col min="10014" max="10014" width="11.140625" style="992" bestFit="1" customWidth="1"/>
    <col min="10015" max="10016" width="10.5703125" style="992"/>
    <col min="10017" max="10017" width="11.140625" style="992" customWidth="1"/>
    <col min="10018" max="10247" width="10.5703125" style="992"/>
    <col min="10248" max="10255" width="0" style="992" hidden="1" customWidth="1"/>
    <col min="10256" max="10256" width="3.7109375" style="992" customWidth="1"/>
    <col min="10257" max="10257" width="3.85546875" style="992" customWidth="1"/>
    <col min="10258" max="10258" width="3.7109375" style="992" customWidth="1"/>
    <col min="10259" max="10259" width="12.7109375" style="992" customWidth="1"/>
    <col min="10260" max="10260" width="52.7109375" style="992" customWidth="1"/>
    <col min="10261" max="10264" width="0" style="992" hidden="1" customWidth="1"/>
    <col min="10265" max="10265" width="12.28515625" style="992" customWidth="1"/>
    <col min="10266" max="10266" width="6.42578125" style="992" customWidth="1"/>
    <col min="10267" max="10267" width="12.28515625" style="992" customWidth="1"/>
    <col min="10268" max="10268" width="0" style="992" hidden="1" customWidth="1"/>
    <col min="10269" max="10269" width="3.7109375" style="992" customWidth="1"/>
    <col min="10270" max="10270" width="11.140625" style="992" bestFit="1" customWidth="1"/>
    <col min="10271" max="10272" width="10.5703125" style="992"/>
    <col min="10273" max="10273" width="11.140625" style="992" customWidth="1"/>
    <col min="10274" max="10503" width="10.5703125" style="992"/>
    <col min="10504" max="10511" width="0" style="992" hidden="1" customWidth="1"/>
    <col min="10512" max="10512" width="3.7109375" style="992" customWidth="1"/>
    <col min="10513" max="10513" width="3.85546875" style="992" customWidth="1"/>
    <col min="10514" max="10514" width="3.7109375" style="992" customWidth="1"/>
    <col min="10515" max="10515" width="12.7109375" style="992" customWidth="1"/>
    <col min="10516" max="10516" width="52.7109375" style="992" customWidth="1"/>
    <col min="10517" max="10520" width="0" style="992" hidden="1" customWidth="1"/>
    <col min="10521" max="10521" width="12.28515625" style="992" customWidth="1"/>
    <col min="10522" max="10522" width="6.42578125" style="992" customWidth="1"/>
    <col min="10523" max="10523" width="12.28515625" style="992" customWidth="1"/>
    <col min="10524" max="10524" width="0" style="992" hidden="1" customWidth="1"/>
    <col min="10525" max="10525" width="3.7109375" style="992" customWidth="1"/>
    <col min="10526" max="10526" width="11.140625" style="992" bestFit="1" customWidth="1"/>
    <col min="10527" max="10528" width="10.5703125" style="992"/>
    <col min="10529" max="10529" width="11.140625" style="992" customWidth="1"/>
    <col min="10530" max="10759" width="10.5703125" style="992"/>
    <col min="10760" max="10767" width="0" style="992" hidden="1" customWidth="1"/>
    <col min="10768" max="10768" width="3.7109375" style="992" customWidth="1"/>
    <col min="10769" max="10769" width="3.85546875" style="992" customWidth="1"/>
    <col min="10770" max="10770" width="3.7109375" style="992" customWidth="1"/>
    <col min="10771" max="10771" width="12.7109375" style="992" customWidth="1"/>
    <col min="10772" max="10772" width="52.7109375" style="992" customWidth="1"/>
    <col min="10773" max="10776" width="0" style="992" hidden="1" customWidth="1"/>
    <col min="10777" max="10777" width="12.28515625" style="992" customWidth="1"/>
    <col min="10778" max="10778" width="6.42578125" style="992" customWidth="1"/>
    <col min="10779" max="10779" width="12.28515625" style="992" customWidth="1"/>
    <col min="10780" max="10780" width="0" style="992" hidden="1" customWidth="1"/>
    <col min="10781" max="10781" width="3.7109375" style="992" customWidth="1"/>
    <col min="10782" max="10782" width="11.140625" style="992" bestFit="1" customWidth="1"/>
    <col min="10783" max="10784" width="10.5703125" style="992"/>
    <col min="10785" max="10785" width="11.140625" style="992" customWidth="1"/>
    <col min="10786" max="11015" width="10.5703125" style="992"/>
    <col min="11016" max="11023" width="0" style="992" hidden="1" customWidth="1"/>
    <col min="11024" max="11024" width="3.7109375" style="992" customWidth="1"/>
    <col min="11025" max="11025" width="3.85546875" style="992" customWidth="1"/>
    <col min="11026" max="11026" width="3.7109375" style="992" customWidth="1"/>
    <col min="11027" max="11027" width="12.7109375" style="992" customWidth="1"/>
    <col min="11028" max="11028" width="52.7109375" style="992" customWidth="1"/>
    <col min="11029" max="11032" width="0" style="992" hidden="1" customWidth="1"/>
    <col min="11033" max="11033" width="12.28515625" style="992" customWidth="1"/>
    <col min="11034" max="11034" width="6.42578125" style="992" customWidth="1"/>
    <col min="11035" max="11035" width="12.28515625" style="992" customWidth="1"/>
    <col min="11036" max="11036" width="0" style="992" hidden="1" customWidth="1"/>
    <col min="11037" max="11037" width="3.7109375" style="992" customWidth="1"/>
    <col min="11038" max="11038" width="11.140625" style="992" bestFit="1" customWidth="1"/>
    <col min="11039" max="11040" width="10.5703125" style="992"/>
    <col min="11041" max="11041" width="11.140625" style="992" customWidth="1"/>
    <col min="11042" max="11271" width="10.5703125" style="992"/>
    <col min="11272" max="11279" width="0" style="992" hidden="1" customWidth="1"/>
    <col min="11280" max="11280" width="3.7109375" style="992" customWidth="1"/>
    <col min="11281" max="11281" width="3.85546875" style="992" customWidth="1"/>
    <col min="11282" max="11282" width="3.7109375" style="992" customWidth="1"/>
    <col min="11283" max="11283" width="12.7109375" style="992" customWidth="1"/>
    <col min="11284" max="11284" width="52.7109375" style="992" customWidth="1"/>
    <col min="11285" max="11288" width="0" style="992" hidden="1" customWidth="1"/>
    <col min="11289" max="11289" width="12.28515625" style="992" customWidth="1"/>
    <col min="11290" max="11290" width="6.42578125" style="992" customWidth="1"/>
    <col min="11291" max="11291" width="12.28515625" style="992" customWidth="1"/>
    <col min="11292" max="11292" width="0" style="992" hidden="1" customWidth="1"/>
    <col min="11293" max="11293" width="3.7109375" style="992" customWidth="1"/>
    <col min="11294" max="11294" width="11.140625" style="992" bestFit="1" customWidth="1"/>
    <col min="11295" max="11296" width="10.5703125" style="992"/>
    <col min="11297" max="11297" width="11.140625" style="992" customWidth="1"/>
    <col min="11298" max="11527" width="10.5703125" style="992"/>
    <col min="11528" max="11535" width="0" style="992" hidden="1" customWidth="1"/>
    <col min="11536" max="11536" width="3.7109375" style="992" customWidth="1"/>
    <col min="11537" max="11537" width="3.85546875" style="992" customWidth="1"/>
    <col min="11538" max="11538" width="3.7109375" style="992" customWidth="1"/>
    <col min="11539" max="11539" width="12.7109375" style="992" customWidth="1"/>
    <col min="11540" max="11540" width="52.7109375" style="992" customWidth="1"/>
    <col min="11541" max="11544" width="0" style="992" hidden="1" customWidth="1"/>
    <col min="11545" max="11545" width="12.28515625" style="992" customWidth="1"/>
    <col min="11546" max="11546" width="6.42578125" style="992" customWidth="1"/>
    <col min="11547" max="11547" width="12.28515625" style="992" customWidth="1"/>
    <col min="11548" max="11548" width="0" style="992" hidden="1" customWidth="1"/>
    <col min="11549" max="11549" width="3.7109375" style="992" customWidth="1"/>
    <col min="11550" max="11550" width="11.140625" style="992" bestFit="1" customWidth="1"/>
    <col min="11551" max="11552" width="10.5703125" style="992"/>
    <col min="11553" max="11553" width="11.140625" style="992" customWidth="1"/>
    <col min="11554" max="11783" width="10.5703125" style="992"/>
    <col min="11784" max="11791" width="0" style="992" hidden="1" customWidth="1"/>
    <col min="11792" max="11792" width="3.7109375" style="992" customWidth="1"/>
    <col min="11793" max="11793" width="3.85546875" style="992" customWidth="1"/>
    <col min="11794" max="11794" width="3.7109375" style="992" customWidth="1"/>
    <col min="11795" max="11795" width="12.7109375" style="992" customWidth="1"/>
    <col min="11796" max="11796" width="52.7109375" style="992" customWidth="1"/>
    <col min="11797" max="11800" width="0" style="992" hidden="1" customWidth="1"/>
    <col min="11801" max="11801" width="12.28515625" style="992" customWidth="1"/>
    <col min="11802" max="11802" width="6.42578125" style="992" customWidth="1"/>
    <col min="11803" max="11803" width="12.28515625" style="992" customWidth="1"/>
    <col min="11804" max="11804" width="0" style="992" hidden="1" customWidth="1"/>
    <col min="11805" max="11805" width="3.7109375" style="992" customWidth="1"/>
    <col min="11806" max="11806" width="11.140625" style="992" bestFit="1" customWidth="1"/>
    <col min="11807" max="11808" width="10.5703125" style="992"/>
    <col min="11809" max="11809" width="11.140625" style="992" customWidth="1"/>
    <col min="11810" max="12039" width="10.5703125" style="992"/>
    <col min="12040" max="12047" width="0" style="992" hidden="1" customWidth="1"/>
    <col min="12048" max="12048" width="3.7109375" style="992" customWidth="1"/>
    <col min="12049" max="12049" width="3.85546875" style="992" customWidth="1"/>
    <col min="12050" max="12050" width="3.7109375" style="992" customWidth="1"/>
    <col min="12051" max="12051" width="12.7109375" style="992" customWidth="1"/>
    <col min="12052" max="12052" width="52.7109375" style="992" customWidth="1"/>
    <col min="12053" max="12056" width="0" style="992" hidden="1" customWidth="1"/>
    <col min="12057" max="12057" width="12.28515625" style="992" customWidth="1"/>
    <col min="12058" max="12058" width="6.42578125" style="992" customWidth="1"/>
    <col min="12059" max="12059" width="12.28515625" style="992" customWidth="1"/>
    <col min="12060" max="12060" width="0" style="992" hidden="1" customWidth="1"/>
    <col min="12061" max="12061" width="3.7109375" style="992" customWidth="1"/>
    <col min="12062" max="12062" width="11.140625" style="992" bestFit="1" customWidth="1"/>
    <col min="12063" max="12064" width="10.5703125" style="992"/>
    <col min="12065" max="12065" width="11.140625" style="992" customWidth="1"/>
    <col min="12066" max="12295" width="10.5703125" style="992"/>
    <col min="12296" max="12303" width="0" style="992" hidden="1" customWidth="1"/>
    <col min="12304" max="12304" width="3.7109375" style="992" customWidth="1"/>
    <col min="12305" max="12305" width="3.85546875" style="992" customWidth="1"/>
    <col min="12306" max="12306" width="3.7109375" style="992" customWidth="1"/>
    <col min="12307" max="12307" width="12.7109375" style="992" customWidth="1"/>
    <col min="12308" max="12308" width="52.7109375" style="992" customWidth="1"/>
    <col min="12309" max="12312" width="0" style="992" hidden="1" customWidth="1"/>
    <col min="12313" max="12313" width="12.28515625" style="992" customWidth="1"/>
    <col min="12314" max="12314" width="6.42578125" style="992" customWidth="1"/>
    <col min="12315" max="12315" width="12.28515625" style="992" customWidth="1"/>
    <col min="12316" max="12316" width="0" style="992" hidden="1" customWidth="1"/>
    <col min="12317" max="12317" width="3.7109375" style="992" customWidth="1"/>
    <col min="12318" max="12318" width="11.140625" style="992" bestFit="1" customWidth="1"/>
    <col min="12319" max="12320" width="10.5703125" style="992"/>
    <col min="12321" max="12321" width="11.140625" style="992" customWidth="1"/>
    <col min="12322" max="12551" width="10.5703125" style="992"/>
    <col min="12552" max="12559" width="0" style="992" hidden="1" customWidth="1"/>
    <col min="12560" max="12560" width="3.7109375" style="992" customWidth="1"/>
    <col min="12561" max="12561" width="3.85546875" style="992" customWidth="1"/>
    <col min="12562" max="12562" width="3.7109375" style="992" customWidth="1"/>
    <col min="12563" max="12563" width="12.7109375" style="992" customWidth="1"/>
    <col min="12564" max="12564" width="52.7109375" style="992" customWidth="1"/>
    <col min="12565" max="12568" width="0" style="992" hidden="1" customWidth="1"/>
    <col min="12569" max="12569" width="12.28515625" style="992" customWidth="1"/>
    <col min="12570" max="12570" width="6.42578125" style="992" customWidth="1"/>
    <col min="12571" max="12571" width="12.28515625" style="992" customWidth="1"/>
    <col min="12572" max="12572" width="0" style="992" hidden="1" customWidth="1"/>
    <col min="12573" max="12573" width="3.7109375" style="992" customWidth="1"/>
    <col min="12574" max="12574" width="11.140625" style="992" bestFit="1" customWidth="1"/>
    <col min="12575" max="12576" width="10.5703125" style="992"/>
    <col min="12577" max="12577" width="11.140625" style="992" customWidth="1"/>
    <col min="12578" max="12807" width="10.5703125" style="992"/>
    <col min="12808" max="12815" width="0" style="992" hidden="1" customWidth="1"/>
    <col min="12816" max="12816" width="3.7109375" style="992" customWidth="1"/>
    <col min="12817" max="12817" width="3.85546875" style="992" customWidth="1"/>
    <col min="12818" max="12818" width="3.7109375" style="992" customWidth="1"/>
    <col min="12819" max="12819" width="12.7109375" style="992" customWidth="1"/>
    <col min="12820" max="12820" width="52.7109375" style="992" customWidth="1"/>
    <col min="12821" max="12824" width="0" style="992" hidden="1" customWidth="1"/>
    <col min="12825" max="12825" width="12.28515625" style="992" customWidth="1"/>
    <col min="12826" max="12826" width="6.42578125" style="992" customWidth="1"/>
    <col min="12827" max="12827" width="12.28515625" style="992" customWidth="1"/>
    <col min="12828" max="12828" width="0" style="992" hidden="1" customWidth="1"/>
    <col min="12829" max="12829" width="3.7109375" style="992" customWidth="1"/>
    <col min="12830" max="12830" width="11.140625" style="992" bestFit="1" customWidth="1"/>
    <col min="12831" max="12832" width="10.5703125" style="992"/>
    <col min="12833" max="12833" width="11.140625" style="992" customWidth="1"/>
    <col min="12834" max="13063" width="10.5703125" style="992"/>
    <col min="13064" max="13071" width="0" style="992" hidden="1" customWidth="1"/>
    <col min="13072" max="13072" width="3.7109375" style="992" customWidth="1"/>
    <col min="13073" max="13073" width="3.85546875" style="992" customWidth="1"/>
    <col min="13074" max="13074" width="3.7109375" style="992" customWidth="1"/>
    <col min="13075" max="13075" width="12.7109375" style="992" customWidth="1"/>
    <col min="13076" max="13076" width="52.7109375" style="992" customWidth="1"/>
    <col min="13077" max="13080" width="0" style="992" hidden="1" customWidth="1"/>
    <col min="13081" max="13081" width="12.28515625" style="992" customWidth="1"/>
    <col min="13082" max="13082" width="6.42578125" style="992" customWidth="1"/>
    <col min="13083" max="13083" width="12.28515625" style="992" customWidth="1"/>
    <col min="13084" max="13084" width="0" style="992" hidden="1" customWidth="1"/>
    <col min="13085" max="13085" width="3.7109375" style="992" customWidth="1"/>
    <col min="13086" max="13086" width="11.140625" style="992" bestFit="1" customWidth="1"/>
    <col min="13087" max="13088" width="10.5703125" style="992"/>
    <col min="13089" max="13089" width="11.140625" style="992" customWidth="1"/>
    <col min="13090" max="13319" width="10.5703125" style="992"/>
    <col min="13320" max="13327" width="0" style="992" hidden="1" customWidth="1"/>
    <col min="13328" max="13328" width="3.7109375" style="992" customWidth="1"/>
    <col min="13329" max="13329" width="3.85546875" style="992" customWidth="1"/>
    <col min="13330" max="13330" width="3.7109375" style="992" customWidth="1"/>
    <col min="13331" max="13331" width="12.7109375" style="992" customWidth="1"/>
    <col min="13332" max="13332" width="52.7109375" style="992" customWidth="1"/>
    <col min="13333" max="13336" width="0" style="992" hidden="1" customWidth="1"/>
    <col min="13337" max="13337" width="12.28515625" style="992" customWidth="1"/>
    <col min="13338" max="13338" width="6.42578125" style="992" customWidth="1"/>
    <col min="13339" max="13339" width="12.28515625" style="992" customWidth="1"/>
    <col min="13340" max="13340" width="0" style="992" hidden="1" customWidth="1"/>
    <col min="13341" max="13341" width="3.7109375" style="992" customWidth="1"/>
    <col min="13342" max="13342" width="11.140625" style="992" bestFit="1" customWidth="1"/>
    <col min="13343" max="13344" width="10.5703125" style="992"/>
    <col min="13345" max="13345" width="11.140625" style="992" customWidth="1"/>
    <col min="13346" max="13575" width="10.5703125" style="992"/>
    <col min="13576" max="13583" width="0" style="992" hidden="1" customWidth="1"/>
    <col min="13584" max="13584" width="3.7109375" style="992" customWidth="1"/>
    <col min="13585" max="13585" width="3.85546875" style="992" customWidth="1"/>
    <col min="13586" max="13586" width="3.7109375" style="992" customWidth="1"/>
    <col min="13587" max="13587" width="12.7109375" style="992" customWidth="1"/>
    <col min="13588" max="13588" width="52.7109375" style="992" customWidth="1"/>
    <col min="13589" max="13592" width="0" style="992" hidden="1" customWidth="1"/>
    <col min="13593" max="13593" width="12.28515625" style="992" customWidth="1"/>
    <col min="13594" max="13594" width="6.42578125" style="992" customWidth="1"/>
    <col min="13595" max="13595" width="12.28515625" style="992" customWidth="1"/>
    <col min="13596" max="13596" width="0" style="992" hidden="1" customWidth="1"/>
    <col min="13597" max="13597" width="3.7109375" style="992" customWidth="1"/>
    <col min="13598" max="13598" width="11.140625" style="992" bestFit="1" customWidth="1"/>
    <col min="13599" max="13600" width="10.5703125" style="992"/>
    <col min="13601" max="13601" width="11.140625" style="992" customWidth="1"/>
    <col min="13602" max="13831" width="10.5703125" style="992"/>
    <col min="13832" max="13839" width="0" style="992" hidden="1" customWidth="1"/>
    <col min="13840" max="13840" width="3.7109375" style="992" customWidth="1"/>
    <col min="13841" max="13841" width="3.85546875" style="992" customWidth="1"/>
    <col min="13842" max="13842" width="3.7109375" style="992" customWidth="1"/>
    <col min="13843" max="13843" width="12.7109375" style="992" customWidth="1"/>
    <col min="13844" max="13844" width="52.7109375" style="992" customWidth="1"/>
    <col min="13845" max="13848" width="0" style="992" hidden="1" customWidth="1"/>
    <col min="13849" max="13849" width="12.28515625" style="992" customWidth="1"/>
    <col min="13850" max="13850" width="6.42578125" style="992" customWidth="1"/>
    <col min="13851" max="13851" width="12.28515625" style="992" customWidth="1"/>
    <col min="13852" max="13852" width="0" style="992" hidden="1" customWidth="1"/>
    <col min="13853" max="13853" width="3.7109375" style="992" customWidth="1"/>
    <col min="13854" max="13854" width="11.140625" style="992" bestFit="1" customWidth="1"/>
    <col min="13855" max="13856" width="10.5703125" style="992"/>
    <col min="13857" max="13857" width="11.140625" style="992" customWidth="1"/>
    <col min="13858" max="14087" width="10.5703125" style="992"/>
    <col min="14088" max="14095" width="0" style="992" hidden="1" customWidth="1"/>
    <col min="14096" max="14096" width="3.7109375" style="992" customWidth="1"/>
    <col min="14097" max="14097" width="3.85546875" style="992" customWidth="1"/>
    <col min="14098" max="14098" width="3.7109375" style="992" customWidth="1"/>
    <col min="14099" max="14099" width="12.7109375" style="992" customWidth="1"/>
    <col min="14100" max="14100" width="52.7109375" style="992" customWidth="1"/>
    <col min="14101" max="14104" width="0" style="992" hidden="1" customWidth="1"/>
    <col min="14105" max="14105" width="12.28515625" style="992" customWidth="1"/>
    <col min="14106" max="14106" width="6.42578125" style="992" customWidth="1"/>
    <col min="14107" max="14107" width="12.28515625" style="992" customWidth="1"/>
    <col min="14108" max="14108" width="0" style="992" hidden="1" customWidth="1"/>
    <col min="14109" max="14109" width="3.7109375" style="992" customWidth="1"/>
    <col min="14110" max="14110" width="11.140625" style="992" bestFit="1" customWidth="1"/>
    <col min="14111" max="14112" width="10.5703125" style="992"/>
    <col min="14113" max="14113" width="11.140625" style="992" customWidth="1"/>
    <col min="14114" max="14343" width="10.5703125" style="992"/>
    <col min="14344" max="14351" width="0" style="992" hidden="1" customWidth="1"/>
    <col min="14352" max="14352" width="3.7109375" style="992" customWidth="1"/>
    <col min="14353" max="14353" width="3.85546875" style="992" customWidth="1"/>
    <col min="14354" max="14354" width="3.7109375" style="992" customWidth="1"/>
    <col min="14355" max="14355" width="12.7109375" style="992" customWidth="1"/>
    <col min="14356" max="14356" width="52.7109375" style="992" customWidth="1"/>
    <col min="14357" max="14360" width="0" style="992" hidden="1" customWidth="1"/>
    <col min="14361" max="14361" width="12.28515625" style="992" customWidth="1"/>
    <col min="14362" max="14362" width="6.42578125" style="992" customWidth="1"/>
    <col min="14363" max="14363" width="12.28515625" style="992" customWidth="1"/>
    <col min="14364" max="14364" width="0" style="992" hidden="1" customWidth="1"/>
    <col min="14365" max="14365" width="3.7109375" style="992" customWidth="1"/>
    <col min="14366" max="14366" width="11.140625" style="992" bestFit="1" customWidth="1"/>
    <col min="14367" max="14368" width="10.5703125" style="992"/>
    <col min="14369" max="14369" width="11.140625" style="992" customWidth="1"/>
    <col min="14370" max="14599" width="10.5703125" style="992"/>
    <col min="14600" max="14607" width="0" style="992" hidden="1" customWidth="1"/>
    <col min="14608" max="14608" width="3.7109375" style="992" customWidth="1"/>
    <col min="14609" max="14609" width="3.85546875" style="992" customWidth="1"/>
    <col min="14610" max="14610" width="3.7109375" style="992" customWidth="1"/>
    <col min="14611" max="14611" width="12.7109375" style="992" customWidth="1"/>
    <col min="14612" max="14612" width="52.7109375" style="992" customWidth="1"/>
    <col min="14613" max="14616" width="0" style="992" hidden="1" customWidth="1"/>
    <col min="14617" max="14617" width="12.28515625" style="992" customWidth="1"/>
    <col min="14618" max="14618" width="6.42578125" style="992" customWidth="1"/>
    <col min="14619" max="14619" width="12.28515625" style="992" customWidth="1"/>
    <col min="14620" max="14620" width="0" style="992" hidden="1" customWidth="1"/>
    <col min="14621" max="14621" width="3.7109375" style="992" customWidth="1"/>
    <col min="14622" max="14622" width="11.140625" style="992" bestFit="1" customWidth="1"/>
    <col min="14623" max="14624" width="10.5703125" style="992"/>
    <col min="14625" max="14625" width="11.140625" style="992" customWidth="1"/>
    <col min="14626" max="14855" width="10.5703125" style="992"/>
    <col min="14856" max="14863" width="0" style="992" hidden="1" customWidth="1"/>
    <col min="14864" max="14864" width="3.7109375" style="992" customWidth="1"/>
    <col min="14865" max="14865" width="3.85546875" style="992" customWidth="1"/>
    <col min="14866" max="14866" width="3.7109375" style="992" customWidth="1"/>
    <col min="14867" max="14867" width="12.7109375" style="992" customWidth="1"/>
    <col min="14868" max="14868" width="52.7109375" style="992" customWidth="1"/>
    <col min="14869" max="14872" width="0" style="992" hidden="1" customWidth="1"/>
    <col min="14873" max="14873" width="12.28515625" style="992" customWidth="1"/>
    <col min="14874" max="14874" width="6.42578125" style="992" customWidth="1"/>
    <col min="14875" max="14875" width="12.28515625" style="992" customWidth="1"/>
    <col min="14876" max="14876" width="0" style="992" hidden="1" customWidth="1"/>
    <col min="14877" max="14877" width="3.7109375" style="992" customWidth="1"/>
    <col min="14878" max="14878" width="11.140625" style="992" bestFit="1" customWidth="1"/>
    <col min="14879" max="14880" width="10.5703125" style="992"/>
    <col min="14881" max="14881" width="11.140625" style="992" customWidth="1"/>
    <col min="14882" max="15111" width="10.5703125" style="992"/>
    <col min="15112" max="15119" width="0" style="992" hidden="1" customWidth="1"/>
    <col min="15120" max="15120" width="3.7109375" style="992" customWidth="1"/>
    <col min="15121" max="15121" width="3.85546875" style="992" customWidth="1"/>
    <col min="15122" max="15122" width="3.7109375" style="992" customWidth="1"/>
    <col min="15123" max="15123" width="12.7109375" style="992" customWidth="1"/>
    <col min="15124" max="15124" width="52.7109375" style="992" customWidth="1"/>
    <col min="15125" max="15128" width="0" style="992" hidden="1" customWidth="1"/>
    <col min="15129" max="15129" width="12.28515625" style="992" customWidth="1"/>
    <col min="15130" max="15130" width="6.42578125" style="992" customWidth="1"/>
    <col min="15131" max="15131" width="12.28515625" style="992" customWidth="1"/>
    <col min="15132" max="15132" width="0" style="992" hidden="1" customWidth="1"/>
    <col min="15133" max="15133" width="3.7109375" style="992" customWidth="1"/>
    <col min="15134" max="15134" width="11.140625" style="992" bestFit="1" customWidth="1"/>
    <col min="15135" max="15136" width="10.5703125" style="992"/>
    <col min="15137" max="15137" width="11.140625" style="992" customWidth="1"/>
    <col min="15138" max="15367" width="10.5703125" style="992"/>
    <col min="15368" max="15375" width="0" style="992" hidden="1" customWidth="1"/>
    <col min="15376" max="15376" width="3.7109375" style="992" customWidth="1"/>
    <col min="15377" max="15377" width="3.85546875" style="992" customWidth="1"/>
    <col min="15378" max="15378" width="3.7109375" style="992" customWidth="1"/>
    <col min="15379" max="15379" width="12.7109375" style="992" customWidth="1"/>
    <col min="15380" max="15380" width="52.7109375" style="992" customWidth="1"/>
    <col min="15381" max="15384" width="0" style="992" hidden="1" customWidth="1"/>
    <col min="15385" max="15385" width="12.28515625" style="992" customWidth="1"/>
    <col min="15386" max="15386" width="6.42578125" style="992" customWidth="1"/>
    <col min="15387" max="15387" width="12.28515625" style="992" customWidth="1"/>
    <col min="15388" max="15388" width="0" style="992" hidden="1" customWidth="1"/>
    <col min="15389" max="15389" width="3.7109375" style="992" customWidth="1"/>
    <col min="15390" max="15390" width="11.140625" style="992" bestFit="1" customWidth="1"/>
    <col min="15391" max="15392" width="10.5703125" style="992"/>
    <col min="15393" max="15393" width="11.140625" style="992" customWidth="1"/>
    <col min="15394" max="15623" width="10.5703125" style="992"/>
    <col min="15624" max="15631" width="0" style="992" hidden="1" customWidth="1"/>
    <col min="15632" max="15632" width="3.7109375" style="992" customWidth="1"/>
    <col min="15633" max="15633" width="3.85546875" style="992" customWidth="1"/>
    <col min="15634" max="15634" width="3.7109375" style="992" customWidth="1"/>
    <col min="15635" max="15635" width="12.7109375" style="992" customWidth="1"/>
    <col min="15636" max="15636" width="52.7109375" style="992" customWidth="1"/>
    <col min="15637" max="15640" width="0" style="992" hidden="1" customWidth="1"/>
    <col min="15641" max="15641" width="12.28515625" style="992" customWidth="1"/>
    <col min="15642" max="15642" width="6.42578125" style="992" customWidth="1"/>
    <col min="15643" max="15643" width="12.28515625" style="992" customWidth="1"/>
    <col min="15644" max="15644" width="0" style="992" hidden="1" customWidth="1"/>
    <col min="15645" max="15645" width="3.7109375" style="992" customWidth="1"/>
    <col min="15646" max="15646" width="11.140625" style="992" bestFit="1" customWidth="1"/>
    <col min="15647" max="15648" width="10.5703125" style="992"/>
    <col min="15649" max="15649" width="11.140625" style="992" customWidth="1"/>
    <col min="15650" max="15879" width="10.5703125" style="992"/>
    <col min="15880" max="15887" width="0" style="992" hidden="1" customWidth="1"/>
    <col min="15888" max="15888" width="3.7109375" style="992" customWidth="1"/>
    <col min="15889" max="15889" width="3.85546875" style="992" customWidth="1"/>
    <col min="15890" max="15890" width="3.7109375" style="992" customWidth="1"/>
    <col min="15891" max="15891" width="12.7109375" style="992" customWidth="1"/>
    <col min="15892" max="15892" width="52.7109375" style="992" customWidth="1"/>
    <col min="15893" max="15896" width="0" style="992" hidden="1" customWidth="1"/>
    <col min="15897" max="15897" width="12.28515625" style="992" customWidth="1"/>
    <col min="15898" max="15898" width="6.42578125" style="992" customWidth="1"/>
    <col min="15899" max="15899" width="12.28515625" style="992" customWidth="1"/>
    <col min="15900" max="15900" width="0" style="992" hidden="1" customWidth="1"/>
    <col min="15901" max="15901" width="3.7109375" style="992" customWidth="1"/>
    <col min="15902" max="15902" width="11.140625" style="992" bestFit="1" customWidth="1"/>
    <col min="15903" max="15904" width="10.5703125" style="992"/>
    <col min="15905" max="15905" width="11.140625" style="992" customWidth="1"/>
    <col min="15906" max="16135" width="10.5703125" style="992"/>
    <col min="16136" max="16143" width="0" style="992" hidden="1" customWidth="1"/>
    <col min="16144" max="16144" width="3.7109375" style="992" customWidth="1"/>
    <col min="16145" max="16145" width="3.85546875" style="992" customWidth="1"/>
    <col min="16146" max="16146" width="3.7109375" style="992" customWidth="1"/>
    <col min="16147" max="16147" width="12.7109375" style="992" customWidth="1"/>
    <col min="16148" max="16148" width="52.7109375" style="992" customWidth="1"/>
    <col min="16149" max="16152" width="0" style="992" hidden="1" customWidth="1"/>
    <col min="16153" max="16153" width="12.28515625" style="992" customWidth="1"/>
    <col min="16154" max="16154" width="6.42578125" style="992" customWidth="1"/>
    <col min="16155" max="16155" width="12.28515625" style="992" customWidth="1"/>
    <col min="16156" max="16156" width="0" style="992" hidden="1" customWidth="1"/>
    <col min="16157" max="16157" width="3.7109375" style="992" customWidth="1"/>
    <col min="16158" max="16158" width="11.140625" style="992" bestFit="1" customWidth="1"/>
    <col min="16159" max="16160" width="10.5703125" style="992"/>
    <col min="16161" max="16161" width="11.140625" style="992" customWidth="1"/>
    <col min="16162" max="16384" width="10.5703125" style="992"/>
  </cols>
  <sheetData>
    <row r="1" spans="1:41" hidden="1">
      <c r="Q1" s="770"/>
      <c r="R1" s="770"/>
      <c r="X1" s="770"/>
      <c r="Y1" s="770"/>
    </row>
    <row r="2" spans="1:41" hidden="1">
      <c r="U2" s="770"/>
      <c r="AB2" s="770"/>
    </row>
    <row r="3" spans="1:41" hidden="1"/>
    <row r="4" spans="1:41" ht="3" customHeight="1">
      <c r="J4" s="997"/>
      <c r="K4" s="997"/>
      <c r="L4" s="993"/>
      <c r="M4" s="993"/>
      <c r="N4" s="993"/>
      <c r="O4" s="1000"/>
      <c r="P4" s="1000"/>
      <c r="Q4" s="1000"/>
      <c r="R4" s="1000"/>
      <c r="S4" s="1000"/>
      <c r="T4" s="1000"/>
      <c r="U4" s="1000"/>
      <c r="V4" s="1000"/>
      <c r="W4" s="1000"/>
      <c r="X4" s="1000"/>
      <c r="Y4" s="1000"/>
      <c r="Z4" s="1000"/>
      <c r="AA4" s="1000"/>
      <c r="AB4" s="1000"/>
    </row>
    <row r="5" spans="1:41" ht="22.5" customHeight="1">
      <c r="J5" s="997"/>
      <c r="K5" s="997"/>
      <c r="L5" s="1224" t="s">
        <v>632</v>
      </c>
      <c r="M5" s="1224"/>
      <c r="N5" s="1224"/>
      <c r="O5" s="1224"/>
      <c r="P5" s="1224"/>
      <c r="Q5" s="1224"/>
      <c r="R5" s="1224"/>
      <c r="S5" s="1224"/>
      <c r="T5" s="1224"/>
      <c r="U5" s="666"/>
      <c r="V5" s="666"/>
      <c r="W5" s="666"/>
      <c r="X5" s="666"/>
      <c r="Y5" s="666"/>
      <c r="Z5" s="666"/>
      <c r="AA5" s="666"/>
      <c r="AB5" s="666"/>
    </row>
    <row r="6" spans="1:41" ht="3" customHeight="1">
      <c r="J6" s="997"/>
      <c r="K6" s="997"/>
      <c r="L6" s="993"/>
      <c r="M6" s="993"/>
      <c r="N6" s="993"/>
      <c r="O6" s="757"/>
      <c r="P6" s="757"/>
      <c r="Q6" s="757"/>
      <c r="R6" s="757"/>
      <c r="S6" s="757"/>
      <c r="T6" s="757"/>
      <c r="U6" s="757"/>
      <c r="V6" s="757"/>
      <c r="W6" s="757"/>
      <c r="X6" s="757"/>
      <c r="Y6" s="757"/>
      <c r="Z6" s="757"/>
      <c r="AA6" s="757"/>
      <c r="AB6" s="757"/>
      <c r="AC6" s="1000"/>
    </row>
    <row r="7" spans="1:41" s="1009" customFormat="1" ht="22.5">
      <c r="A7" s="1015"/>
      <c r="B7" s="1015"/>
      <c r="C7" s="1015"/>
      <c r="D7" s="1015"/>
      <c r="E7" s="1015"/>
      <c r="F7" s="1015"/>
      <c r="G7" s="1015"/>
      <c r="H7" s="1015"/>
      <c r="L7" s="501"/>
      <c r="M7" s="619" t="s">
        <v>502</v>
      </c>
      <c r="N7" s="668"/>
      <c r="O7" s="1230" t="str">
        <f>IF(NameOrPr_ch="",IF(NameOrPr="","",NameOrPr),NameOrPr_ch)</f>
        <v>Комитет по тарифам Санкт-Петербурга</v>
      </c>
      <c r="P7" s="1230"/>
      <c r="Q7" s="1230"/>
      <c r="R7" s="1230"/>
      <c r="S7" s="1230"/>
      <c r="T7" s="1230"/>
      <c r="U7" s="769"/>
      <c r="V7"/>
      <c r="W7"/>
      <c r="X7"/>
      <c r="Y7"/>
      <c r="Z7"/>
      <c r="AA7"/>
      <c r="AB7"/>
      <c r="AC7" s="769"/>
      <c r="AD7" s="521"/>
      <c r="AE7" s="1015"/>
      <c r="AF7" s="1015"/>
      <c r="AG7" s="1015"/>
      <c r="AH7" s="1015"/>
      <c r="AI7" s="1015"/>
      <c r="AJ7" s="1015"/>
      <c r="AK7" s="1015"/>
      <c r="AL7" s="1015"/>
      <c r="AM7" s="1015"/>
      <c r="AN7" s="1015"/>
      <c r="AO7" s="1015"/>
    </row>
    <row r="8" spans="1:41" s="1009" customFormat="1" ht="18.75">
      <c r="A8" s="1015"/>
      <c r="B8" s="1015"/>
      <c r="C8" s="1015"/>
      <c r="D8" s="1015"/>
      <c r="E8" s="1015"/>
      <c r="F8" s="1015"/>
      <c r="G8" s="1015"/>
      <c r="H8" s="1015"/>
      <c r="L8" s="501"/>
      <c r="M8" s="619" t="s">
        <v>597</v>
      </c>
      <c r="N8" s="668"/>
      <c r="O8" s="1230" t="str">
        <f>IF(datePr_ch="",IF(datePr="","",datePr),datePr_ch)</f>
        <v>10.12.2021</v>
      </c>
      <c r="P8" s="1230"/>
      <c r="Q8" s="1230"/>
      <c r="R8" s="1230"/>
      <c r="S8" s="1230"/>
      <c r="T8" s="1230"/>
      <c r="U8" s="769"/>
      <c r="V8"/>
      <c r="W8"/>
      <c r="X8"/>
      <c r="Y8"/>
      <c r="Z8"/>
      <c r="AA8"/>
      <c r="AB8"/>
      <c r="AC8" s="769"/>
      <c r="AD8" s="521"/>
      <c r="AE8" s="1015"/>
      <c r="AF8" s="1015"/>
      <c r="AG8" s="1015"/>
      <c r="AH8" s="1015"/>
      <c r="AI8" s="1015"/>
      <c r="AJ8" s="1015"/>
      <c r="AK8" s="1015"/>
      <c r="AL8" s="1015"/>
      <c r="AM8" s="1015"/>
      <c r="AN8" s="1015"/>
      <c r="AO8" s="1015"/>
    </row>
    <row r="9" spans="1:41" s="1009" customFormat="1" ht="18.75">
      <c r="A9" s="1015"/>
      <c r="B9" s="1015"/>
      <c r="C9" s="1015"/>
      <c r="D9" s="1015"/>
      <c r="E9" s="1015"/>
      <c r="F9" s="1015"/>
      <c r="G9" s="1015"/>
      <c r="H9" s="1015"/>
      <c r="L9" s="763"/>
      <c r="M9" s="619" t="s">
        <v>596</v>
      </c>
      <c r="N9" s="668"/>
      <c r="O9" s="1230" t="str">
        <f>IF(numberPr_ch="",IF(numberPr="","",numberPr),numberPr_ch)</f>
        <v>№ 190-р</v>
      </c>
      <c r="P9" s="1230"/>
      <c r="Q9" s="1230"/>
      <c r="R9" s="1230"/>
      <c r="S9" s="1230"/>
      <c r="T9" s="1230"/>
      <c r="U9" s="769"/>
      <c r="V9"/>
      <c r="W9"/>
      <c r="X9"/>
      <c r="Y9"/>
      <c r="Z9"/>
      <c r="AA9"/>
      <c r="AB9"/>
      <c r="AC9" s="769"/>
      <c r="AD9" s="521"/>
      <c r="AE9" s="1015"/>
      <c r="AF9" s="1015"/>
      <c r="AG9" s="1015"/>
      <c r="AH9" s="1015"/>
      <c r="AI9" s="1015"/>
      <c r="AJ9" s="1015"/>
      <c r="AK9" s="1015"/>
      <c r="AL9" s="1015"/>
      <c r="AM9" s="1015"/>
      <c r="AN9" s="1015"/>
      <c r="AO9" s="1015"/>
    </row>
    <row r="10" spans="1:41" s="1009" customFormat="1" ht="18.75">
      <c r="A10" s="1015"/>
      <c r="B10" s="1015"/>
      <c r="C10" s="1015"/>
      <c r="D10" s="1015"/>
      <c r="E10" s="1015"/>
      <c r="F10" s="1015"/>
      <c r="G10" s="1015"/>
      <c r="H10" s="1015"/>
      <c r="L10" s="763"/>
      <c r="M10" s="619" t="s">
        <v>501</v>
      </c>
      <c r="N10" s="668"/>
      <c r="O10" s="1230" t="str">
        <f>IF(IstPub_ch="",IF(IstPub="","",IstPub),IstPub_ch)</f>
        <v>https://www.gov.spb.ru/</v>
      </c>
      <c r="P10" s="1230"/>
      <c r="Q10" s="1230"/>
      <c r="R10" s="1230"/>
      <c r="S10" s="1230"/>
      <c r="T10" s="1230"/>
      <c r="U10" s="769"/>
      <c r="V10"/>
      <c r="W10"/>
      <c r="X10"/>
      <c r="Y10"/>
      <c r="Z10"/>
      <c r="AA10"/>
      <c r="AB10"/>
      <c r="AC10" s="769"/>
      <c r="AD10" s="521"/>
      <c r="AE10" s="1015"/>
      <c r="AF10" s="1015"/>
      <c r="AG10" s="1015"/>
      <c r="AH10" s="1015"/>
      <c r="AI10" s="1015"/>
      <c r="AJ10" s="1015"/>
      <c r="AK10" s="1015"/>
      <c r="AL10" s="1015"/>
      <c r="AM10" s="1015"/>
      <c r="AN10" s="1015"/>
      <c r="AO10" s="1015"/>
    </row>
    <row r="11" spans="1:41" s="1009" customFormat="1" ht="11.25" hidden="1">
      <c r="A11" s="1015"/>
      <c r="B11" s="1015"/>
      <c r="C11" s="1015"/>
      <c r="D11" s="1015"/>
      <c r="E11" s="1015"/>
      <c r="F11" s="1015"/>
      <c r="G11" s="1015"/>
      <c r="H11" s="1015"/>
      <c r="L11" s="1225"/>
      <c r="M11" s="1225"/>
      <c r="N11" s="1026"/>
      <c r="O11" s="769"/>
      <c r="P11" s="769"/>
      <c r="Q11" s="769"/>
      <c r="R11" s="769"/>
      <c r="S11" s="769"/>
      <c r="T11" s="769"/>
      <c r="U11" s="1013" t="s">
        <v>373</v>
      </c>
      <c r="V11" s="769"/>
      <c r="W11" s="769"/>
      <c r="X11" s="769"/>
      <c r="Y11" s="769"/>
      <c r="Z11" s="769"/>
      <c r="AA11" s="769"/>
      <c r="AB11" s="1013" t="s">
        <v>373</v>
      </c>
      <c r="AE11" s="1015"/>
      <c r="AF11" s="1015"/>
      <c r="AG11" s="1015"/>
      <c r="AH11" s="1015"/>
      <c r="AI11" s="1015"/>
      <c r="AJ11" s="1015"/>
      <c r="AK11" s="1015"/>
      <c r="AL11" s="1015"/>
      <c r="AM11" s="1015"/>
      <c r="AN11" s="1015"/>
      <c r="AO11" s="1015"/>
    </row>
    <row r="12" spans="1:41">
      <c r="J12" s="997"/>
      <c r="K12" s="997"/>
      <c r="L12" s="993"/>
      <c r="M12" s="993"/>
      <c r="N12" s="504"/>
      <c r="O12" s="1231"/>
      <c r="P12" s="1231"/>
      <c r="Q12" s="1231"/>
      <c r="R12" s="1231"/>
      <c r="S12" s="1231"/>
      <c r="T12" s="1231"/>
      <c r="U12" s="1231"/>
      <c r="V12" s="1231" t="s">
        <v>1026</v>
      </c>
      <c r="W12" s="1231"/>
      <c r="X12" s="1231"/>
      <c r="Y12" s="1231"/>
      <c r="Z12" s="1231"/>
      <c r="AA12" s="1231"/>
      <c r="AB12" s="1231"/>
    </row>
    <row r="13" spans="1:41">
      <c r="J13" s="997"/>
      <c r="K13" s="997"/>
      <c r="L13" s="1161" t="s">
        <v>454</v>
      </c>
      <c r="M13" s="1161"/>
      <c r="N13" s="1161"/>
      <c r="O13" s="1161"/>
      <c r="P13" s="1161"/>
      <c r="Q13" s="1161"/>
      <c r="R13" s="1161"/>
      <c r="S13" s="1161"/>
      <c r="T13" s="1161"/>
      <c r="U13" s="1161"/>
      <c r="V13" s="1161"/>
      <c r="W13" s="1161"/>
      <c r="X13" s="1161"/>
      <c r="Y13" s="1161"/>
      <c r="Z13" s="1161"/>
      <c r="AA13" s="1161"/>
      <c r="AB13" s="1161"/>
      <c r="AC13" s="1161"/>
      <c r="AD13" s="1161" t="s">
        <v>455</v>
      </c>
    </row>
    <row r="14" spans="1:41" ht="14.25" customHeight="1">
      <c r="J14" s="997"/>
      <c r="K14" s="997"/>
      <c r="L14" s="1237" t="s">
        <v>92</v>
      </c>
      <c r="M14" s="1237" t="s">
        <v>640</v>
      </c>
      <c r="N14" s="663"/>
      <c r="O14" s="1238" t="s">
        <v>642</v>
      </c>
      <c r="P14" s="1239"/>
      <c r="Q14" s="1239"/>
      <c r="R14" s="1239"/>
      <c r="S14" s="1239"/>
      <c r="T14" s="1240"/>
      <c r="U14" s="1221" t="s">
        <v>341</v>
      </c>
      <c r="V14" s="1238" t="s">
        <v>642</v>
      </c>
      <c r="W14" s="1239"/>
      <c r="X14" s="1239"/>
      <c r="Y14" s="1239"/>
      <c r="Z14" s="1239"/>
      <c r="AA14" s="1240"/>
      <c r="AB14" s="1221" t="s">
        <v>341</v>
      </c>
      <c r="AC14" s="1234" t="s">
        <v>275</v>
      </c>
      <c r="AD14" s="1161"/>
    </row>
    <row r="15" spans="1:41" ht="14.25" customHeight="1">
      <c r="J15" s="997"/>
      <c r="K15" s="997"/>
      <c r="L15" s="1237"/>
      <c r="M15" s="1237"/>
      <c r="N15" s="664"/>
      <c r="O15" s="1243" t="s">
        <v>606</v>
      </c>
      <c r="P15" s="1241" t="s">
        <v>271</v>
      </c>
      <c r="Q15" s="1242"/>
      <c r="R15" s="1218" t="s">
        <v>655</v>
      </c>
      <c r="S15" s="1219"/>
      <c r="T15" s="1220"/>
      <c r="U15" s="1222"/>
      <c r="V15" s="1243" t="s">
        <v>606</v>
      </c>
      <c r="W15" s="1241" t="s">
        <v>271</v>
      </c>
      <c r="X15" s="1242"/>
      <c r="Y15" s="1218" t="s">
        <v>655</v>
      </c>
      <c r="Z15" s="1219"/>
      <c r="AA15" s="1220"/>
      <c r="AB15" s="1222"/>
      <c r="AC15" s="1235"/>
      <c r="AD15" s="1161"/>
    </row>
    <row r="16" spans="1:41" ht="33.75" customHeight="1">
      <c r="J16" s="997"/>
      <c r="K16" s="997"/>
      <c r="L16" s="1237"/>
      <c r="M16" s="1237"/>
      <c r="N16" s="665"/>
      <c r="O16" s="1244"/>
      <c r="P16" s="758" t="s">
        <v>607</v>
      </c>
      <c r="Q16" s="758" t="s">
        <v>6</v>
      </c>
      <c r="R16" s="1030" t="s">
        <v>274</v>
      </c>
      <c r="S16" s="1232" t="s">
        <v>273</v>
      </c>
      <c r="T16" s="1233"/>
      <c r="U16" s="1223"/>
      <c r="V16" s="1244"/>
      <c r="W16" s="758" t="s">
        <v>607</v>
      </c>
      <c r="X16" s="758" t="s">
        <v>6</v>
      </c>
      <c r="Y16" s="1112" t="s">
        <v>274</v>
      </c>
      <c r="Z16" s="1232" t="s">
        <v>273</v>
      </c>
      <c r="AA16" s="1233"/>
      <c r="AB16" s="1223"/>
      <c r="AC16" s="1236"/>
      <c r="AD16" s="1161"/>
    </row>
    <row r="17" spans="1:43">
      <c r="J17" s="997"/>
      <c r="K17" s="571">
        <v>1</v>
      </c>
      <c r="L17" s="649" t="s">
        <v>93</v>
      </c>
      <c r="M17" s="649" t="s">
        <v>49</v>
      </c>
      <c r="N17" s="651" t="str">
        <f ca="1">OFFSET(N17,0,-1)</f>
        <v>2</v>
      </c>
      <c r="O17" s="1027">
        <f ca="1">OFFSET(O17,0,-1)+1</f>
        <v>3</v>
      </c>
      <c r="P17" s="1027">
        <f ca="1">OFFSET(P17,0,-1)+1</f>
        <v>4</v>
      </c>
      <c r="Q17" s="1027">
        <f ca="1">OFFSET(Q17,0,-1)+1</f>
        <v>5</v>
      </c>
      <c r="R17" s="1027">
        <f ca="1">OFFSET(R17,0,-1)+1</f>
        <v>6</v>
      </c>
      <c r="S17" s="1226">
        <f ca="1">OFFSET(S17,0,-1)+1</f>
        <v>7</v>
      </c>
      <c r="T17" s="1226"/>
      <c r="U17" s="1027">
        <f ca="1">OFFSET(U17,0,-2)+1</f>
        <v>8</v>
      </c>
      <c r="V17" s="1109">
        <f ca="1">OFFSET(V17,0,-1)+1</f>
        <v>9</v>
      </c>
      <c r="W17" s="1109">
        <f ca="1">OFFSET(W17,0,-1)+1</f>
        <v>10</v>
      </c>
      <c r="X17" s="1109">
        <f ca="1">OFFSET(X17,0,-1)+1</f>
        <v>11</v>
      </c>
      <c r="Y17" s="1109">
        <f ca="1">OFFSET(Y17,0,-1)+1</f>
        <v>12</v>
      </c>
      <c r="Z17" s="1226">
        <f ca="1">OFFSET(Z17,0,-1)+1</f>
        <v>13</v>
      </c>
      <c r="AA17" s="1226"/>
      <c r="AB17" s="1109">
        <f ca="1">OFFSET(AB17,0,-2)+1</f>
        <v>14</v>
      </c>
      <c r="AC17" s="651">
        <f ca="1">OFFSET(AC17,0,-1)</f>
        <v>14</v>
      </c>
      <c r="AD17" s="1027">
        <f ca="1">OFFSET(AD17,0,-1)+1</f>
        <v>15</v>
      </c>
    </row>
    <row r="18" spans="1:43" ht="22.5">
      <c r="A18" s="1210">
        <v>1</v>
      </c>
      <c r="B18" s="1017"/>
      <c r="C18" s="1017"/>
      <c r="D18" s="1017"/>
      <c r="E18" s="983"/>
      <c r="F18" s="1028"/>
      <c r="G18" s="1028"/>
      <c r="H18" s="1028"/>
      <c r="I18" s="985"/>
      <c r="J18" s="981"/>
      <c r="K18" s="965"/>
      <c r="L18" s="1032">
        <f>mergeValue(A18)</f>
        <v>1</v>
      </c>
      <c r="M18" s="643" t="s">
        <v>20</v>
      </c>
      <c r="N18" s="648"/>
      <c r="O18" s="1211" t="str">
        <f>IF('Перечень тарифов'!J21="","","" &amp; 'Перечень тарифов'!J21 &amp; "")</f>
        <v>Тарифы на тепловую энергию для потребителей в случае отсутствия дифференциации тарифов по схеме подключения</v>
      </c>
      <c r="P18" s="1211"/>
      <c r="Q18" s="1211"/>
      <c r="R18" s="1211"/>
      <c r="S18" s="1211"/>
      <c r="T18" s="1211"/>
      <c r="U18" s="1211"/>
      <c r="V18" s="1211"/>
      <c r="W18" s="1211"/>
      <c r="X18" s="1211"/>
      <c r="Y18" s="1211"/>
      <c r="Z18" s="1211"/>
      <c r="AA18" s="1211"/>
      <c r="AB18" s="1211"/>
      <c r="AC18" s="1211"/>
      <c r="AD18" s="632" t="s">
        <v>476</v>
      </c>
      <c r="AF18" s="831"/>
      <c r="AG18" s="831" t="str">
        <f t="shared" ref="AG18:AG50" si="0">IF(M18="","",M18 )</f>
        <v>Наименование тарифа</v>
      </c>
      <c r="AH18" s="831"/>
      <c r="AI18" s="831"/>
      <c r="AJ18" s="831"/>
      <c r="AP18" s="1010"/>
      <c r="AQ18" s="1010"/>
    </row>
    <row r="19" spans="1:43" hidden="1">
      <c r="A19" s="1210"/>
      <c r="B19" s="1210">
        <v>1</v>
      </c>
      <c r="C19" s="1017"/>
      <c r="D19" s="1017"/>
      <c r="E19" s="1028"/>
      <c r="F19" s="1028"/>
      <c r="G19" s="1028"/>
      <c r="H19" s="1028"/>
      <c r="I19" s="1023"/>
      <c r="J19" s="956"/>
      <c r="K19" s="959"/>
      <c r="L19" s="1032" t="str">
        <f>mergeValue(A19) &amp;"."&amp; mergeValue(B19)</f>
        <v>1.1</v>
      </c>
      <c r="M19" s="694"/>
      <c r="N19" s="648"/>
      <c r="O19" s="1211"/>
      <c r="P19" s="1211"/>
      <c r="Q19" s="1211"/>
      <c r="R19" s="1211"/>
      <c r="S19" s="1211"/>
      <c r="T19" s="1211"/>
      <c r="U19" s="1211"/>
      <c r="V19" s="1211"/>
      <c r="W19" s="1211"/>
      <c r="X19" s="1211"/>
      <c r="Y19" s="1211"/>
      <c r="Z19" s="1211"/>
      <c r="AA19" s="1211"/>
      <c r="AB19" s="1211"/>
      <c r="AC19" s="1211"/>
      <c r="AD19" s="632"/>
      <c r="AF19" s="831"/>
      <c r="AG19" s="831" t="str">
        <f t="shared" si="0"/>
        <v/>
      </c>
      <c r="AH19" s="831"/>
      <c r="AI19" s="831"/>
      <c r="AJ19" s="831"/>
      <c r="AP19" s="1010"/>
      <c r="AQ19" s="1010"/>
    </row>
    <row r="20" spans="1:43" hidden="1">
      <c r="A20" s="1210"/>
      <c r="B20" s="1210"/>
      <c r="C20" s="1210">
        <v>1</v>
      </c>
      <c r="D20" s="1017"/>
      <c r="E20" s="1028"/>
      <c r="F20" s="1028"/>
      <c r="G20" s="1028"/>
      <c r="H20" s="1028"/>
      <c r="I20" s="964"/>
      <c r="J20" s="956"/>
      <c r="K20" s="959"/>
      <c r="L20" s="1032" t="str">
        <f>mergeValue(A20) &amp;"."&amp; mergeValue(B20)&amp;"."&amp; mergeValue(C20)</f>
        <v>1.1.1</v>
      </c>
      <c r="M20" s="695"/>
      <c r="N20" s="648"/>
      <c r="O20" s="1211"/>
      <c r="P20" s="1211"/>
      <c r="Q20" s="1211"/>
      <c r="R20" s="1211"/>
      <c r="S20" s="1211"/>
      <c r="T20" s="1211"/>
      <c r="U20" s="1211"/>
      <c r="V20" s="1211"/>
      <c r="W20" s="1211"/>
      <c r="X20" s="1211"/>
      <c r="Y20" s="1211"/>
      <c r="Z20" s="1211"/>
      <c r="AA20" s="1211"/>
      <c r="AB20" s="1211"/>
      <c r="AC20" s="1211"/>
      <c r="AD20" s="632"/>
      <c r="AF20" s="831"/>
      <c r="AG20" s="831" t="str">
        <f t="shared" si="0"/>
        <v/>
      </c>
      <c r="AH20" s="831"/>
      <c r="AI20" s="831"/>
      <c r="AJ20" s="831"/>
      <c r="AP20" s="1010"/>
      <c r="AQ20" s="1010"/>
    </row>
    <row r="21" spans="1:43" hidden="1">
      <c r="A21" s="1210"/>
      <c r="B21" s="1210"/>
      <c r="C21" s="1210"/>
      <c r="D21" s="1210">
        <v>1</v>
      </c>
      <c r="E21" s="1028"/>
      <c r="F21" s="1028"/>
      <c r="G21" s="1028"/>
      <c r="H21" s="1028"/>
      <c r="I21" s="964"/>
      <c r="J21" s="956"/>
      <c r="K21" s="959"/>
      <c r="L21" s="1032" t="str">
        <f>mergeValue(A21) &amp;"."&amp; mergeValue(B21)&amp;"."&amp; mergeValue(C21)&amp;"."&amp; mergeValue(D21)</f>
        <v>1.1.1.1</v>
      </c>
      <c r="M21" s="696"/>
      <c r="N21" s="648"/>
      <c r="O21" s="1211"/>
      <c r="P21" s="1211"/>
      <c r="Q21" s="1211"/>
      <c r="R21" s="1211"/>
      <c r="S21" s="1211"/>
      <c r="T21" s="1211"/>
      <c r="U21" s="1211"/>
      <c r="V21" s="1211"/>
      <c r="W21" s="1211"/>
      <c r="X21" s="1211"/>
      <c r="Y21" s="1211"/>
      <c r="Z21" s="1211"/>
      <c r="AA21" s="1211"/>
      <c r="AB21" s="1211"/>
      <c r="AC21" s="1211"/>
      <c r="AD21" s="632"/>
      <c r="AF21" s="831"/>
      <c r="AG21" s="831" t="str">
        <f t="shared" si="0"/>
        <v/>
      </c>
      <c r="AH21" s="831"/>
      <c r="AI21" s="831"/>
      <c r="AJ21" s="831"/>
      <c r="AP21" s="1010"/>
      <c r="AQ21" s="1010"/>
    </row>
    <row r="22" spans="1:43" ht="101.25">
      <c r="A22" s="1210"/>
      <c r="B22" s="1210"/>
      <c r="C22" s="1210"/>
      <c r="D22" s="1210"/>
      <c r="E22" s="1210">
        <v>1</v>
      </c>
      <c r="F22" s="1028"/>
      <c r="G22" s="1028"/>
      <c r="H22" s="1017">
        <v>1</v>
      </c>
      <c r="I22" s="1210">
        <v>1</v>
      </c>
      <c r="J22" s="1028"/>
      <c r="K22" s="967"/>
      <c r="L22" s="1032" t="str">
        <f>mergeValue(A22) &amp;"."&amp; mergeValue(B22)&amp;"."&amp; mergeValue(C22)&amp;"."&amp; mergeValue(D22)&amp;"."&amp; mergeValue(E22)</f>
        <v>1.1.1.1.1</v>
      </c>
      <c r="M22" s="556" t="s">
        <v>9</v>
      </c>
      <c r="N22" s="648"/>
      <c r="O22" s="1213" t="s">
        <v>3</v>
      </c>
      <c r="P22" s="1214"/>
      <c r="Q22" s="1214"/>
      <c r="R22" s="1214"/>
      <c r="S22" s="1214"/>
      <c r="T22" s="1214"/>
      <c r="U22" s="1214"/>
      <c r="V22" s="1214"/>
      <c r="W22" s="1214"/>
      <c r="X22" s="1214"/>
      <c r="Y22" s="1214"/>
      <c r="Z22" s="1214"/>
      <c r="AA22" s="1214"/>
      <c r="AB22" s="1214"/>
      <c r="AC22" s="1215"/>
      <c r="AD22" s="632" t="s">
        <v>639</v>
      </c>
      <c r="AF22" s="831"/>
      <c r="AG22" s="831" t="str">
        <f t="shared" si="0"/>
        <v>Схема подключения теплопотребляющей установки к коллектору источника тепловой энергии</v>
      </c>
      <c r="AH22" s="831"/>
      <c r="AI22" s="831"/>
      <c r="AJ22" s="831"/>
      <c r="AP22" s="1010"/>
      <c r="AQ22" s="1010"/>
    </row>
    <row r="23" spans="1:43" ht="90">
      <c r="A23" s="1210"/>
      <c r="B23" s="1210"/>
      <c r="C23" s="1210"/>
      <c r="D23" s="1210"/>
      <c r="E23" s="1210"/>
      <c r="F23" s="1210">
        <v>1</v>
      </c>
      <c r="G23" s="1017"/>
      <c r="H23" s="1017"/>
      <c r="I23" s="1210"/>
      <c r="J23" s="1210">
        <v>1</v>
      </c>
      <c r="K23" s="968"/>
      <c r="L23" s="1032" t="str">
        <f>mergeValue(A23) &amp;"."&amp; mergeValue(B23)&amp;"."&amp; mergeValue(C23)&amp;"."&amp; mergeValue(D23)&amp;"."&amp; mergeValue(E23)&amp;"."&amp; mergeValue(F23)</f>
        <v>1.1.1.1.1.1</v>
      </c>
      <c r="M23" s="557" t="s">
        <v>10</v>
      </c>
      <c r="N23" s="648"/>
      <c r="O23" s="1213" t="s">
        <v>304</v>
      </c>
      <c r="P23" s="1214"/>
      <c r="Q23" s="1214"/>
      <c r="R23" s="1214"/>
      <c r="S23" s="1214"/>
      <c r="T23" s="1214"/>
      <c r="U23" s="1214"/>
      <c r="V23" s="1214"/>
      <c r="W23" s="1214"/>
      <c r="X23" s="1214"/>
      <c r="Y23" s="1214"/>
      <c r="Z23" s="1214"/>
      <c r="AA23" s="1214"/>
      <c r="AB23" s="1214"/>
      <c r="AC23" s="1215"/>
      <c r="AD23" s="632" t="s">
        <v>637</v>
      </c>
      <c r="AF23" s="831"/>
      <c r="AG23" s="831" t="str">
        <f t="shared" si="0"/>
        <v>Группа потребителей</v>
      </c>
      <c r="AH23" s="831"/>
      <c r="AI23" s="831"/>
      <c r="AJ23" s="831"/>
      <c r="AP23" s="1010"/>
      <c r="AQ23" s="1010"/>
    </row>
    <row r="24" spans="1:43" ht="17.100000000000001" customHeight="1">
      <c r="A24" s="1210"/>
      <c r="B24" s="1210"/>
      <c r="C24" s="1210"/>
      <c r="D24" s="1210"/>
      <c r="E24" s="1210"/>
      <c r="F24" s="1210"/>
      <c r="G24" s="1017">
        <v>1</v>
      </c>
      <c r="H24" s="1017"/>
      <c r="I24" s="1210"/>
      <c r="J24" s="1210"/>
      <c r="K24" s="968">
        <v>1</v>
      </c>
      <c r="L24" s="1032" t="str">
        <f>mergeValue(A24) &amp;"."&amp; mergeValue(B24)&amp;"."&amp; mergeValue(C24)&amp;"."&amp; mergeValue(D24)&amp;"."&amp; mergeValue(E24)&amp;"."&amp; mergeValue(F24)&amp;"."&amp; mergeValue(G24)</f>
        <v>1.1.1.1.1.1.1</v>
      </c>
      <c r="M24" s="1071" t="s">
        <v>643</v>
      </c>
      <c r="N24" s="648"/>
      <c r="O24" s="685">
        <v>1884.63</v>
      </c>
      <c r="P24" s="765"/>
      <c r="Q24" s="1096"/>
      <c r="R24" s="1216" t="s">
        <v>1027</v>
      </c>
      <c r="S24" s="1217" t="s">
        <v>84</v>
      </c>
      <c r="T24" s="1216" t="s">
        <v>1637</v>
      </c>
      <c r="U24" s="1217" t="s">
        <v>84</v>
      </c>
      <c r="V24" s="685">
        <v>1884.63</v>
      </c>
      <c r="W24" s="765"/>
      <c r="X24" s="1096"/>
      <c r="Y24" s="1216" t="s">
        <v>1638</v>
      </c>
      <c r="Z24" s="1217" t="s">
        <v>84</v>
      </c>
      <c r="AA24" s="1216" t="s">
        <v>1028</v>
      </c>
      <c r="AB24" s="1217" t="s">
        <v>85</v>
      </c>
      <c r="AC24" s="765"/>
      <c r="AD24" s="1227" t="s">
        <v>656</v>
      </c>
      <c r="AE24" s="1010" t="str">
        <f>strCheckDate(O25:AC25)</f>
        <v/>
      </c>
      <c r="AF24" s="831"/>
      <c r="AG24" s="831" t="str">
        <f t="shared" si="0"/>
        <v>вода</v>
      </c>
      <c r="AH24" s="831"/>
      <c r="AI24" s="831"/>
      <c r="AJ24" s="831"/>
      <c r="AP24" s="1010"/>
      <c r="AQ24" s="1010"/>
    </row>
    <row r="25" spans="1:43" ht="11.25" hidden="1" customHeight="1">
      <c r="A25" s="1210"/>
      <c r="B25" s="1210"/>
      <c r="C25" s="1210"/>
      <c r="D25" s="1210"/>
      <c r="E25" s="1210"/>
      <c r="F25" s="1210"/>
      <c r="G25" s="1017"/>
      <c r="H25" s="1017"/>
      <c r="I25" s="1210"/>
      <c r="J25" s="1210"/>
      <c r="K25" s="968"/>
      <c r="L25" s="802"/>
      <c r="M25" s="648"/>
      <c r="N25" s="648"/>
      <c r="O25" s="765"/>
      <c r="P25" s="765"/>
      <c r="Q25" s="771" t="str">
        <f>R24 &amp; "-" &amp; T24</f>
        <v>01.01.2022-30.06.2022</v>
      </c>
      <c r="R25" s="1216"/>
      <c r="S25" s="1217"/>
      <c r="T25" s="1216"/>
      <c r="U25" s="1217"/>
      <c r="V25" s="765"/>
      <c r="W25" s="765"/>
      <c r="X25" s="771" t="str">
        <f>Y24 &amp; "-" &amp; AA24</f>
        <v>01.07.2022-31.12.2022</v>
      </c>
      <c r="Y25" s="1216"/>
      <c r="Z25" s="1217"/>
      <c r="AA25" s="1216"/>
      <c r="AB25" s="1217"/>
      <c r="AC25" s="765"/>
      <c r="AD25" s="1228"/>
      <c r="AF25" s="831"/>
      <c r="AG25" s="831" t="str">
        <f t="shared" si="0"/>
        <v/>
      </c>
      <c r="AH25" s="831"/>
      <c r="AI25" s="831"/>
      <c r="AJ25" s="831"/>
      <c r="AP25" s="1010"/>
      <c r="AQ25" s="1010"/>
    </row>
    <row r="26" spans="1:43" ht="15" customHeight="1">
      <c r="A26" s="1210"/>
      <c r="B26" s="1210"/>
      <c r="C26" s="1210"/>
      <c r="D26" s="1210"/>
      <c r="E26" s="1210"/>
      <c r="F26" s="1210"/>
      <c r="G26" s="1028"/>
      <c r="H26" s="1017"/>
      <c r="I26" s="1210"/>
      <c r="J26" s="1210"/>
      <c r="K26" s="967"/>
      <c r="L26" s="690"/>
      <c r="M26" s="559" t="s">
        <v>25</v>
      </c>
      <c r="N26" s="1008"/>
      <c r="O26" s="1008"/>
      <c r="P26" s="1008"/>
      <c r="Q26" s="1008"/>
      <c r="R26" s="1008"/>
      <c r="S26" s="1008"/>
      <c r="T26" s="1008"/>
      <c r="U26" s="1008"/>
      <c r="V26" s="1008"/>
      <c r="W26" s="1008"/>
      <c r="X26" s="1008"/>
      <c r="Y26" s="1008"/>
      <c r="Z26" s="1008"/>
      <c r="AA26" s="1008"/>
      <c r="AB26" s="1008"/>
      <c r="AC26" s="764"/>
      <c r="AD26" s="1229"/>
      <c r="AF26" s="831"/>
      <c r="AG26" s="831" t="str">
        <f t="shared" si="0"/>
        <v>Добавить вид теплоносителя (параметры теплоносителя)</v>
      </c>
      <c r="AH26" s="831"/>
      <c r="AI26" s="831"/>
      <c r="AJ26" s="831"/>
      <c r="AP26" s="1010"/>
      <c r="AQ26" s="1010"/>
    </row>
    <row r="27" spans="1:43" ht="15" customHeight="1">
      <c r="A27" s="1210"/>
      <c r="B27" s="1210"/>
      <c r="C27" s="1210"/>
      <c r="D27" s="1210"/>
      <c r="E27" s="1210"/>
      <c r="F27" s="1028"/>
      <c r="G27" s="1028"/>
      <c r="H27" s="1017"/>
      <c r="I27" s="1210"/>
      <c r="J27" s="1028"/>
      <c r="K27" s="967"/>
      <c r="L27" s="690"/>
      <c r="M27" s="558" t="s">
        <v>11</v>
      </c>
      <c r="N27" s="1008"/>
      <c r="O27" s="1008"/>
      <c r="P27" s="1008"/>
      <c r="Q27" s="1008"/>
      <c r="R27" s="1008"/>
      <c r="S27" s="1008"/>
      <c r="T27" s="1008"/>
      <c r="U27" s="1007"/>
      <c r="V27" s="1008"/>
      <c r="W27" s="1008"/>
      <c r="X27" s="1008"/>
      <c r="Y27" s="1008"/>
      <c r="Z27" s="1008"/>
      <c r="AA27" s="1008"/>
      <c r="AB27" s="1007"/>
      <c r="AC27" s="1008"/>
      <c r="AD27" s="667"/>
      <c r="AF27" s="831"/>
      <c r="AG27" s="831" t="str">
        <f t="shared" si="0"/>
        <v>Добавить группу потребителей</v>
      </c>
      <c r="AH27" s="831"/>
      <c r="AI27" s="831"/>
      <c r="AJ27" s="831"/>
      <c r="AP27" s="1010"/>
      <c r="AQ27" s="1010"/>
    </row>
    <row r="28" spans="1:43" ht="15" customHeight="1">
      <c r="A28" s="1210"/>
      <c r="B28" s="1210"/>
      <c r="C28" s="1210"/>
      <c r="D28" s="1210"/>
      <c r="E28" s="966"/>
      <c r="F28" s="1028"/>
      <c r="G28" s="1028"/>
      <c r="H28" s="1028"/>
      <c r="I28" s="981"/>
      <c r="J28" s="996"/>
      <c r="K28" s="965"/>
      <c r="L28" s="690"/>
      <c r="M28" s="1003" t="s">
        <v>12</v>
      </c>
      <c r="N28" s="1008"/>
      <c r="O28" s="1008"/>
      <c r="P28" s="1008"/>
      <c r="Q28" s="1008"/>
      <c r="R28" s="1008"/>
      <c r="S28" s="1008"/>
      <c r="T28" s="1008"/>
      <c r="U28" s="1007"/>
      <c r="V28" s="1008"/>
      <c r="W28" s="1008"/>
      <c r="X28" s="1008"/>
      <c r="Y28" s="1008"/>
      <c r="Z28" s="1008"/>
      <c r="AA28" s="1008"/>
      <c r="AB28" s="1007"/>
      <c r="AC28" s="1008"/>
      <c r="AD28" s="667"/>
      <c r="AF28" s="831"/>
      <c r="AG28" s="831" t="str">
        <f t="shared" si="0"/>
        <v>Добавить схему подключения</v>
      </c>
      <c r="AH28" s="831"/>
      <c r="AI28" s="831"/>
      <c r="AJ28" s="831"/>
      <c r="AP28" s="1010"/>
      <c r="AQ28" s="1010"/>
    </row>
    <row r="29" spans="1:43" s="1063" customFormat="1" ht="22.5">
      <c r="A29" s="1210">
        <v>2</v>
      </c>
      <c r="B29" s="1081"/>
      <c r="C29" s="1081"/>
      <c r="D29" s="1081"/>
      <c r="E29" s="1082" t="s">
        <v>253</v>
      </c>
      <c r="F29" s="1110"/>
      <c r="G29" s="1110"/>
      <c r="H29" s="1110"/>
      <c r="I29" s="985"/>
      <c r="J29" s="981"/>
      <c r="K29" s="965"/>
      <c r="L29" s="1113">
        <f>mergeValue(A29)</f>
        <v>2</v>
      </c>
      <c r="M29" s="643" t="s">
        <v>20</v>
      </c>
      <c r="N29" s="648"/>
      <c r="O29" s="1245" t="str">
        <f>IF('Перечень тарифов'!J25="","","" &amp; 'Перечень тарифов'!J25 &amp; "")</f>
        <v xml:space="preserve">Тарифы на тепловую энергию для населения </v>
      </c>
      <c r="P29" s="1246"/>
      <c r="Q29" s="1246"/>
      <c r="R29" s="1246"/>
      <c r="S29" s="1246"/>
      <c r="T29" s="1246"/>
      <c r="U29" s="1246"/>
      <c r="V29" s="1246"/>
      <c r="W29" s="1246"/>
      <c r="X29" s="1246"/>
      <c r="Y29" s="1246"/>
      <c r="Z29" s="1246"/>
      <c r="AA29" s="1246"/>
      <c r="AB29" s="1246"/>
      <c r="AC29" s="1247"/>
      <c r="AD29" s="632" t="s">
        <v>476</v>
      </c>
      <c r="AE29" s="1010"/>
      <c r="AF29" s="831"/>
      <c r="AG29" s="831" t="str">
        <f t="shared" si="0"/>
        <v>Наименование тарифа</v>
      </c>
      <c r="AH29" s="831"/>
      <c r="AI29" s="831"/>
      <c r="AJ29" s="831"/>
      <c r="AK29" s="1010"/>
      <c r="AL29" s="1010"/>
      <c r="AM29" s="1010"/>
      <c r="AN29" s="1010"/>
      <c r="AO29" s="1010"/>
      <c r="AP29" s="1010"/>
      <c r="AQ29" s="1010"/>
    </row>
    <row r="30" spans="1:43" s="1063" customFormat="1" hidden="1">
      <c r="A30" s="1210"/>
      <c r="B30" s="1210">
        <v>1</v>
      </c>
      <c r="C30" s="1081"/>
      <c r="D30" s="1081"/>
      <c r="E30" s="1110"/>
      <c r="F30" s="1110"/>
      <c r="G30" s="1110"/>
      <c r="H30" s="1110"/>
      <c r="I30" s="1104"/>
      <c r="J30" s="956"/>
      <c r="K30" s="959"/>
      <c r="L30" s="1113" t="str">
        <f>mergeValue(A30) &amp;"."&amp; mergeValue(B30)</f>
        <v>2.1</v>
      </c>
      <c r="M30" s="694"/>
      <c r="N30" s="648"/>
      <c r="O30" s="1245"/>
      <c r="P30" s="1246"/>
      <c r="Q30" s="1246"/>
      <c r="R30" s="1246"/>
      <c r="S30" s="1246"/>
      <c r="T30" s="1246"/>
      <c r="U30" s="1246"/>
      <c r="V30" s="1246"/>
      <c r="W30" s="1246"/>
      <c r="X30" s="1246"/>
      <c r="Y30" s="1246"/>
      <c r="Z30" s="1246"/>
      <c r="AA30" s="1246"/>
      <c r="AB30" s="1246"/>
      <c r="AC30" s="1247"/>
      <c r="AD30" s="632"/>
      <c r="AE30" s="1010"/>
      <c r="AF30" s="831"/>
      <c r="AG30" s="831" t="str">
        <f t="shared" si="0"/>
        <v/>
      </c>
      <c r="AH30" s="831"/>
      <c r="AI30" s="831"/>
      <c r="AJ30" s="831"/>
      <c r="AK30" s="1010"/>
      <c r="AL30" s="1010"/>
      <c r="AM30" s="1010"/>
      <c r="AN30" s="1010"/>
      <c r="AO30" s="1010"/>
      <c r="AP30" s="1010"/>
      <c r="AQ30" s="1010"/>
    </row>
    <row r="31" spans="1:43" s="1063" customFormat="1" hidden="1">
      <c r="A31" s="1210"/>
      <c r="B31" s="1210"/>
      <c r="C31" s="1210">
        <v>1</v>
      </c>
      <c r="D31" s="1081"/>
      <c r="E31" s="1110"/>
      <c r="F31" s="1110"/>
      <c r="G31" s="1110"/>
      <c r="H31" s="1110"/>
      <c r="I31" s="964"/>
      <c r="J31" s="956"/>
      <c r="K31" s="959"/>
      <c r="L31" s="1113" t="str">
        <f>mergeValue(A31) &amp;"."&amp; mergeValue(B31)&amp;"."&amp; mergeValue(C31)</f>
        <v>2.1.1</v>
      </c>
      <c r="M31" s="695"/>
      <c r="N31" s="648"/>
      <c r="O31" s="1245"/>
      <c r="P31" s="1246"/>
      <c r="Q31" s="1246"/>
      <c r="R31" s="1246"/>
      <c r="S31" s="1246"/>
      <c r="T31" s="1246"/>
      <c r="U31" s="1246"/>
      <c r="V31" s="1246"/>
      <c r="W31" s="1246"/>
      <c r="X31" s="1246"/>
      <c r="Y31" s="1246"/>
      <c r="Z31" s="1246"/>
      <c r="AA31" s="1246"/>
      <c r="AB31" s="1246"/>
      <c r="AC31" s="1247"/>
      <c r="AD31" s="632"/>
      <c r="AE31" s="1010"/>
      <c r="AF31" s="831"/>
      <c r="AG31" s="831" t="str">
        <f t="shared" si="0"/>
        <v/>
      </c>
      <c r="AH31" s="831"/>
      <c r="AI31" s="831"/>
      <c r="AJ31" s="831"/>
      <c r="AK31" s="1010"/>
      <c r="AL31" s="1010"/>
      <c r="AM31" s="1010"/>
      <c r="AN31" s="1010"/>
      <c r="AO31" s="1010"/>
      <c r="AP31" s="1010"/>
      <c r="AQ31" s="1010"/>
    </row>
    <row r="32" spans="1:43" s="1063" customFormat="1" hidden="1">
      <c r="A32" s="1210"/>
      <c r="B32" s="1210"/>
      <c r="C32" s="1210"/>
      <c r="D32" s="1210">
        <v>1</v>
      </c>
      <c r="E32" s="1110"/>
      <c r="F32" s="1110"/>
      <c r="G32" s="1110"/>
      <c r="H32" s="1110"/>
      <c r="I32" s="964"/>
      <c r="J32" s="956"/>
      <c r="K32" s="959"/>
      <c r="L32" s="1113" t="str">
        <f>mergeValue(A32) &amp;"."&amp; mergeValue(B32)&amp;"."&amp; mergeValue(C32)&amp;"."&amp; mergeValue(D32)</f>
        <v>2.1.1.1</v>
      </c>
      <c r="M32" s="696"/>
      <c r="N32" s="648"/>
      <c r="O32" s="1245"/>
      <c r="P32" s="1246"/>
      <c r="Q32" s="1246"/>
      <c r="R32" s="1246"/>
      <c r="S32" s="1246"/>
      <c r="T32" s="1246"/>
      <c r="U32" s="1246"/>
      <c r="V32" s="1246"/>
      <c r="W32" s="1246"/>
      <c r="X32" s="1246"/>
      <c r="Y32" s="1246"/>
      <c r="Z32" s="1246"/>
      <c r="AA32" s="1246"/>
      <c r="AB32" s="1246"/>
      <c r="AC32" s="1247"/>
      <c r="AD32" s="632"/>
      <c r="AE32" s="1010"/>
      <c r="AF32" s="831"/>
      <c r="AG32" s="831" t="str">
        <f t="shared" si="0"/>
        <v/>
      </c>
      <c r="AH32" s="831"/>
      <c r="AI32" s="831"/>
      <c r="AJ32" s="831"/>
      <c r="AK32" s="1010"/>
      <c r="AL32" s="1010"/>
      <c r="AM32" s="1010"/>
      <c r="AN32" s="1010"/>
      <c r="AO32" s="1010"/>
      <c r="AP32" s="1010"/>
      <c r="AQ32" s="1010"/>
    </row>
    <row r="33" spans="1:43" s="1063" customFormat="1" ht="101.25">
      <c r="A33" s="1210"/>
      <c r="B33" s="1210"/>
      <c r="C33" s="1210"/>
      <c r="D33" s="1210"/>
      <c r="E33" s="1210">
        <v>1</v>
      </c>
      <c r="F33" s="1110"/>
      <c r="G33" s="1110"/>
      <c r="H33" s="1081">
        <v>1</v>
      </c>
      <c r="I33" s="1210">
        <v>1</v>
      </c>
      <c r="J33" s="1110"/>
      <c r="K33" s="967"/>
      <c r="L33" s="1113" t="str">
        <f>mergeValue(A33) &amp;"."&amp; mergeValue(B33)&amp;"."&amp; mergeValue(C33)&amp;"."&amp; mergeValue(D33)&amp;"."&amp; mergeValue(E33)</f>
        <v>2.1.1.1.1</v>
      </c>
      <c r="M33" s="556" t="s">
        <v>9</v>
      </c>
      <c r="N33" s="648"/>
      <c r="O33" s="1213" t="s">
        <v>23</v>
      </c>
      <c r="P33" s="1214"/>
      <c r="Q33" s="1214"/>
      <c r="R33" s="1214"/>
      <c r="S33" s="1214"/>
      <c r="T33" s="1214"/>
      <c r="U33" s="1214"/>
      <c r="V33" s="1214"/>
      <c r="W33" s="1214"/>
      <c r="X33" s="1214"/>
      <c r="Y33" s="1214"/>
      <c r="Z33" s="1214"/>
      <c r="AA33" s="1214"/>
      <c r="AB33" s="1214"/>
      <c r="AC33" s="1215"/>
      <c r="AD33" s="632" t="s">
        <v>639</v>
      </c>
      <c r="AE33" s="1010"/>
      <c r="AF33" s="831"/>
      <c r="AG33" s="831" t="str">
        <f t="shared" si="0"/>
        <v>Схема подключения теплопотребляющей установки к коллектору источника тепловой энергии</v>
      </c>
      <c r="AH33" s="831"/>
      <c r="AI33" s="831"/>
      <c r="AJ33" s="831"/>
      <c r="AK33" s="1010"/>
      <c r="AL33" s="1010"/>
      <c r="AM33" s="1010"/>
      <c r="AN33" s="1010"/>
      <c r="AO33" s="1010"/>
      <c r="AP33" s="1010"/>
      <c r="AQ33" s="1010"/>
    </row>
    <row r="34" spans="1:43" s="1063" customFormat="1" ht="90">
      <c r="A34" s="1210"/>
      <c r="B34" s="1210"/>
      <c r="C34" s="1210"/>
      <c r="D34" s="1210"/>
      <c r="E34" s="1210"/>
      <c r="F34" s="1210">
        <v>1</v>
      </c>
      <c r="G34" s="1081"/>
      <c r="H34" s="1081"/>
      <c r="I34" s="1210"/>
      <c r="J34" s="1210">
        <v>1</v>
      </c>
      <c r="K34" s="968"/>
      <c r="L34" s="1113" t="str">
        <f>mergeValue(A34) &amp;"."&amp; mergeValue(B34)&amp;"."&amp; mergeValue(C34)&amp;"."&amp; mergeValue(D34)&amp;"."&amp; mergeValue(E34)&amp;"."&amp; mergeValue(F34)</f>
        <v>2.1.1.1.1.1</v>
      </c>
      <c r="M34" s="557" t="s">
        <v>10</v>
      </c>
      <c r="N34" s="648"/>
      <c r="O34" s="1213" t="s">
        <v>783</v>
      </c>
      <c r="P34" s="1214"/>
      <c r="Q34" s="1214"/>
      <c r="R34" s="1214"/>
      <c r="S34" s="1214"/>
      <c r="T34" s="1214"/>
      <c r="U34" s="1214"/>
      <c r="V34" s="1214"/>
      <c r="W34" s="1214"/>
      <c r="X34" s="1214"/>
      <c r="Y34" s="1214"/>
      <c r="Z34" s="1214"/>
      <c r="AA34" s="1214"/>
      <c r="AB34" s="1214"/>
      <c r="AC34" s="1215"/>
      <c r="AD34" s="632" t="s">
        <v>637</v>
      </c>
      <c r="AE34" s="1010"/>
      <c r="AF34" s="831"/>
      <c r="AG34" s="831" t="str">
        <f t="shared" si="0"/>
        <v>Группа потребителей</v>
      </c>
      <c r="AH34" s="831"/>
      <c r="AI34" s="831"/>
      <c r="AJ34" s="831"/>
      <c r="AK34" s="1010"/>
      <c r="AL34" s="1010"/>
      <c r="AM34" s="1010"/>
      <c r="AN34" s="1010"/>
      <c r="AO34" s="1010"/>
      <c r="AP34" s="1010"/>
      <c r="AQ34" s="1010"/>
    </row>
    <row r="35" spans="1:43" s="1063" customFormat="1" ht="17.100000000000001" customHeight="1">
      <c r="A35" s="1210"/>
      <c r="B35" s="1210"/>
      <c r="C35" s="1210"/>
      <c r="D35" s="1210"/>
      <c r="E35" s="1210"/>
      <c r="F35" s="1210"/>
      <c r="G35" s="1081">
        <v>1</v>
      </c>
      <c r="H35" s="1081"/>
      <c r="I35" s="1210"/>
      <c r="J35" s="1210"/>
      <c r="K35" s="968">
        <v>1</v>
      </c>
      <c r="L35" s="1113" t="str">
        <f>mergeValue(A35) &amp;"."&amp; mergeValue(B35)&amp;"."&amp; mergeValue(C35)&amp;"."&amp; mergeValue(D35)&amp;"."&amp; mergeValue(E35)&amp;"."&amp; mergeValue(F35)&amp;"."&amp; mergeValue(G35)</f>
        <v>2.1.1.1.1.1.1</v>
      </c>
      <c r="M35" s="1071" t="s">
        <v>643</v>
      </c>
      <c r="N35" s="648"/>
      <c r="O35" s="685">
        <v>2261.56</v>
      </c>
      <c r="P35" s="765"/>
      <c r="Q35" s="1096"/>
      <c r="R35" s="1216" t="s">
        <v>1027</v>
      </c>
      <c r="S35" s="1217" t="s">
        <v>84</v>
      </c>
      <c r="T35" s="1216" t="s">
        <v>1637</v>
      </c>
      <c r="U35" s="1217" t="s">
        <v>84</v>
      </c>
      <c r="V35" s="685">
        <v>2261.56</v>
      </c>
      <c r="W35" s="765"/>
      <c r="X35" s="1096"/>
      <c r="Y35" s="1216" t="s">
        <v>1638</v>
      </c>
      <c r="Z35" s="1217" t="s">
        <v>84</v>
      </c>
      <c r="AA35" s="1216" t="s">
        <v>1028</v>
      </c>
      <c r="AB35" s="1217" t="s">
        <v>85</v>
      </c>
      <c r="AC35" s="765"/>
      <c r="AD35" s="1227" t="s">
        <v>656</v>
      </c>
      <c r="AE35" s="1010" t="str">
        <f>strCheckDate(O36:AC36)</f>
        <v/>
      </c>
      <c r="AF35" s="831"/>
      <c r="AG35" s="831" t="str">
        <f t="shared" si="0"/>
        <v>вода</v>
      </c>
      <c r="AH35" s="831"/>
      <c r="AI35" s="831"/>
      <c r="AJ35" s="831"/>
      <c r="AK35" s="1010"/>
      <c r="AL35" s="1010"/>
      <c r="AM35" s="1010"/>
      <c r="AN35" s="1010"/>
      <c r="AO35" s="1010"/>
      <c r="AP35" s="1010"/>
      <c r="AQ35" s="1010"/>
    </row>
    <row r="36" spans="1:43" s="1063" customFormat="1" ht="11.25" hidden="1" customHeight="1">
      <c r="A36" s="1210"/>
      <c r="B36" s="1210"/>
      <c r="C36" s="1210"/>
      <c r="D36" s="1210"/>
      <c r="E36" s="1210"/>
      <c r="F36" s="1210"/>
      <c r="G36" s="1081"/>
      <c r="H36" s="1081"/>
      <c r="I36" s="1210"/>
      <c r="J36" s="1210"/>
      <c r="K36" s="968"/>
      <c r="L36" s="802"/>
      <c r="M36" s="648"/>
      <c r="N36" s="648"/>
      <c r="O36" s="765"/>
      <c r="P36" s="765"/>
      <c r="Q36" s="771" t="str">
        <f>R35 &amp; "-" &amp; T35</f>
        <v>01.01.2022-30.06.2022</v>
      </c>
      <c r="R36" s="1216"/>
      <c r="S36" s="1217"/>
      <c r="T36" s="1216"/>
      <c r="U36" s="1217"/>
      <c r="V36" s="765"/>
      <c r="W36" s="765"/>
      <c r="X36" s="771" t="str">
        <f>Y35 &amp; "-" &amp; AA35</f>
        <v>01.07.2022-31.12.2022</v>
      </c>
      <c r="Y36" s="1216"/>
      <c r="Z36" s="1217"/>
      <c r="AA36" s="1216"/>
      <c r="AB36" s="1217"/>
      <c r="AC36" s="765"/>
      <c r="AD36" s="1228"/>
      <c r="AE36" s="1010"/>
      <c r="AF36" s="831"/>
      <c r="AG36" s="831" t="str">
        <f t="shared" si="0"/>
        <v/>
      </c>
      <c r="AH36" s="831"/>
      <c r="AI36" s="831"/>
      <c r="AJ36" s="831"/>
      <c r="AK36" s="1010"/>
      <c r="AL36" s="1010"/>
      <c r="AM36" s="1010"/>
      <c r="AN36" s="1010"/>
      <c r="AO36" s="1010"/>
      <c r="AP36" s="1010"/>
      <c r="AQ36" s="1010"/>
    </row>
    <row r="37" spans="1:43" s="1063" customFormat="1" ht="15" customHeight="1">
      <c r="A37" s="1210"/>
      <c r="B37" s="1210"/>
      <c r="C37" s="1210"/>
      <c r="D37" s="1210"/>
      <c r="E37" s="1210"/>
      <c r="F37" s="1210"/>
      <c r="G37" s="1110"/>
      <c r="H37" s="1081"/>
      <c r="I37" s="1210"/>
      <c r="J37" s="1210"/>
      <c r="K37" s="967"/>
      <c r="L37" s="690"/>
      <c r="M37" s="559" t="s">
        <v>25</v>
      </c>
      <c r="N37" s="1008"/>
      <c r="O37" s="1008"/>
      <c r="P37" s="1008"/>
      <c r="Q37" s="1008"/>
      <c r="R37" s="1008"/>
      <c r="S37" s="1008"/>
      <c r="T37" s="1008"/>
      <c r="U37" s="1008"/>
      <c r="V37" s="1008"/>
      <c r="W37" s="1008"/>
      <c r="X37" s="1008"/>
      <c r="Y37" s="1008"/>
      <c r="Z37" s="1008"/>
      <c r="AA37" s="1008"/>
      <c r="AB37" s="1008"/>
      <c r="AC37" s="764"/>
      <c r="AD37" s="1229"/>
      <c r="AE37" s="1010"/>
      <c r="AF37" s="831"/>
      <c r="AG37" s="831" t="str">
        <f t="shared" si="0"/>
        <v>Добавить вид теплоносителя (параметры теплоносителя)</v>
      </c>
      <c r="AH37" s="831"/>
      <c r="AI37" s="831"/>
      <c r="AJ37" s="831"/>
      <c r="AK37" s="1010"/>
      <c r="AL37" s="1010"/>
      <c r="AM37" s="1010"/>
      <c r="AN37" s="1010"/>
      <c r="AO37" s="1010"/>
      <c r="AP37" s="1010"/>
      <c r="AQ37" s="1010"/>
    </row>
    <row r="38" spans="1:43" s="1063" customFormat="1" ht="15" customHeight="1">
      <c r="A38" s="1210"/>
      <c r="B38" s="1210"/>
      <c r="C38" s="1210"/>
      <c r="D38" s="1210"/>
      <c r="E38" s="1210"/>
      <c r="F38" s="1110"/>
      <c r="G38" s="1110"/>
      <c r="H38" s="1081"/>
      <c r="I38" s="1210"/>
      <c r="J38" s="1110"/>
      <c r="K38" s="967"/>
      <c r="L38" s="690"/>
      <c r="M38" s="558" t="s">
        <v>11</v>
      </c>
      <c r="N38" s="1008"/>
      <c r="O38" s="1008"/>
      <c r="P38" s="1008"/>
      <c r="Q38" s="1008"/>
      <c r="R38" s="1008"/>
      <c r="S38" s="1008"/>
      <c r="T38" s="1008"/>
      <c r="U38" s="1007"/>
      <c r="V38" s="1008"/>
      <c r="W38" s="1008"/>
      <c r="X38" s="1008"/>
      <c r="Y38" s="1008"/>
      <c r="Z38" s="1008"/>
      <c r="AA38" s="1008"/>
      <c r="AB38" s="1007"/>
      <c r="AC38" s="1008"/>
      <c r="AD38" s="667"/>
      <c r="AE38" s="1010"/>
      <c r="AF38" s="831"/>
      <c r="AG38" s="831" t="str">
        <f t="shared" si="0"/>
        <v>Добавить группу потребителей</v>
      </c>
      <c r="AH38" s="831"/>
      <c r="AI38" s="831"/>
      <c r="AJ38" s="831"/>
      <c r="AK38" s="1010"/>
      <c r="AL38" s="1010"/>
      <c r="AM38" s="1010"/>
      <c r="AN38" s="1010"/>
      <c r="AO38" s="1010"/>
      <c r="AP38" s="1010"/>
      <c r="AQ38" s="1010"/>
    </row>
    <row r="39" spans="1:43" s="1063" customFormat="1" ht="15" customHeight="1">
      <c r="A39" s="1210"/>
      <c r="B39" s="1210"/>
      <c r="C39" s="1210"/>
      <c r="D39" s="1210"/>
      <c r="E39" s="1084" t="s">
        <v>253</v>
      </c>
      <c r="F39" s="1110"/>
      <c r="G39" s="1110"/>
      <c r="H39" s="1110"/>
      <c r="I39" s="981"/>
      <c r="J39" s="1066"/>
      <c r="K39" s="965"/>
      <c r="L39" s="690"/>
      <c r="M39" s="1003" t="s">
        <v>12</v>
      </c>
      <c r="N39" s="1008"/>
      <c r="O39" s="1008"/>
      <c r="P39" s="1008"/>
      <c r="Q39" s="1008"/>
      <c r="R39" s="1008"/>
      <c r="S39" s="1008"/>
      <c r="T39" s="1008"/>
      <c r="U39" s="1007"/>
      <c r="V39" s="1008"/>
      <c r="W39" s="1008"/>
      <c r="X39" s="1008"/>
      <c r="Y39" s="1008"/>
      <c r="Z39" s="1008"/>
      <c r="AA39" s="1008"/>
      <c r="AB39" s="1007"/>
      <c r="AC39" s="1008"/>
      <c r="AD39" s="667"/>
      <c r="AE39" s="1010"/>
      <c r="AF39" s="831"/>
      <c r="AG39" s="831" t="str">
        <f t="shared" si="0"/>
        <v>Добавить схему подключения</v>
      </c>
      <c r="AH39" s="831"/>
      <c r="AI39" s="831"/>
      <c r="AJ39" s="831"/>
      <c r="AK39" s="1010"/>
      <c r="AL39" s="1010"/>
      <c r="AM39" s="1010"/>
      <c r="AN39" s="1010"/>
      <c r="AO39" s="1010"/>
      <c r="AP39" s="1010"/>
      <c r="AQ39" s="1010"/>
    </row>
    <row r="40" spans="1:43" s="1063" customFormat="1" ht="22.5">
      <c r="A40" s="1210">
        <v>3</v>
      </c>
      <c r="B40" s="1081"/>
      <c r="C40" s="1081"/>
      <c r="D40" s="1081"/>
      <c r="E40" s="1082" t="s">
        <v>253</v>
      </c>
      <c r="F40" s="1110"/>
      <c r="G40" s="1110"/>
      <c r="H40" s="1110"/>
      <c r="I40" s="985"/>
      <c r="J40" s="981"/>
      <c r="K40" s="965"/>
      <c r="L40" s="1113">
        <f>mergeValue(A40)</f>
        <v>3</v>
      </c>
      <c r="M40" s="643" t="s">
        <v>20</v>
      </c>
      <c r="N40" s="648"/>
      <c r="O40" s="1245" t="str">
        <f>IF('Перечень тарифов'!J29="","","" &amp; 'Перечень тарифов'!J29 &amp; "")</f>
        <v>Тарифы на тепловую энергию для льготной группы потребителей</v>
      </c>
      <c r="P40" s="1246"/>
      <c r="Q40" s="1246"/>
      <c r="R40" s="1246"/>
      <c r="S40" s="1246"/>
      <c r="T40" s="1246"/>
      <c r="U40" s="1246"/>
      <c r="V40" s="1246"/>
      <c r="W40" s="1246"/>
      <c r="X40" s="1246"/>
      <c r="Y40" s="1246"/>
      <c r="Z40" s="1246"/>
      <c r="AA40" s="1246"/>
      <c r="AB40" s="1246"/>
      <c r="AC40" s="1247"/>
      <c r="AD40" s="632" t="s">
        <v>476</v>
      </c>
      <c r="AE40" s="1010"/>
      <c r="AF40" s="831"/>
      <c r="AG40" s="831" t="str">
        <f t="shared" si="0"/>
        <v>Наименование тарифа</v>
      </c>
      <c r="AH40" s="831"/>
      <c r="AI40" s="831"/>
      <c r="AJ40" s="831"/>
      <c r="AK40" s="1010"/>
      <c r="AL40" s="1010"/>
      <c r="AM40" s="1010"/>
      <c r="AN40" s="1010"/>
      <c r="AO40" s="1010"/>
      <c r="AP40" s="1010"/>
      <c r="AQ40" s="1010"/>
    </row>
    <row r="41" spans="1:43" s="1063" customFormat="1" hidden="1">
      <c r="A41" s="1210"/>
      <c r="B41" s="1210">
        <v>1</v>
      </c>
      <c r="C41" s="1081"/>
      <c r="D41" s="1081"/>
      <c r="E41" s="1110"/>
      <c r="F41" s="1110"/>
      <c r="G41" s="1110"/>
      <c r="H41" s="1110"/>
      <c r="I41" s="1104"/>
      <c r="J41" s="956"/>
      <c r="K41" s="959"/>
      <c r="L41" s="1113" t="str">
        <f>mergeValue(A41) &amp;"."&amp; mergeValue(B41)</f>
        <v>3.1</v>
      </c>
      <c r="M41" s="694"/>
      <c r="N41" s="648"/>
      <c r="O41" s="1245"/>
      <c r="P41" s="1246"/>
      <c r="Q41" s="1246"/>
      <c r="R41" s="1246"/>
      <c r="S41" s="1246"/>
      <c r="T41" s="1246"/>
      <c r="U41" s="1246"/>
      <c r="V41" s="1246"/>
      <c r="W41" s="1246"/>
      <c r="X41" s="1246"/>
      <c r="Y41" s="1246"/>
      <c r="Z41" s="1246"/>
      <c r="AA41" s="1246"/>
      <c r="AB41" s="1246"/>
      <c r="AC41" s="1247"/>
      <c r="AD41" s="632"/>
      <c r="AE41" s="1010"/>
      <c r="AF41" s="831"/>
      <c r="AG41" s="831" t="str">
        <f t="shared" si="0"/>
        <v/>
      </c>
      <c r="AH41" s="831"/>
      <c r="AI41" s="831"/>
      <c r="AJ41" s="831"/>
      <c r="AK41" s="1010"/>
      <c r="AL41" s="1010"/>
      <c r="AM41" s="1010"/>
      <c r="AN41" s="1010"/>
      <c r="AO41" s="1010"/>
      <c r="AP41" s="1010"/>
      <c r="AQ41" s="1010"/>
    </row>
    <row r="42" spans="1:43" s="1063" customFormat="1" hidden="1">
      <c r="A42" s="1210"/>
      <c r="B42" s="1210"/>
      <c r="C42" s="1210">
        <v>1</v>
      </c>
      <c r="D42" s="1081"/>
      <c r="E42" s="1110"/>
      <c r="F42" s="1110"/>
      <c r="G42" s="1110"/>
      <c r="H42" s="1110"/>
      <c r="I42" s="964"/>
      <c r="J42" s="956"/>
      <c r="K42" s="959"/>
      <c r="L42" s="1113" t="str">
        <f>mergeValue(A42) &amp;"."&amp; mergeValue(B42)&amp;"."&amp; mergeValue(C42)</f>
        <v>3.1.1</v>
      </c>
      <c r="M42" s="695"/>
      <c r="N42" s="648"/>
      <c r="O42" s="1245"/>
      <c r="P42" s="1246"/>
      <c r="Q42" s="1246"/>
      <c r="R42" s="1246"/>
      <c r="S42" s="1246"/>
      <c r="T42" s="1246"/>
      <c r="U42" s="1246"/>
      <c r="V42" s="1246"/>
      <c r="W42" s="1246"/>
      <c r="X42" s="1246"/>
      <c r="Y42" s="1246"/>
      <c r="Z42" s="1246"/>
      <c r="AA42" s="1246"/>
      <c r="AB42" s="1246"/>
      <c r="AC42" s="1247"/>
      <c r="AD42" s="632"/>
      <c r="AE42" s="1010"/>
      <c r="AF42" s="831"/>
      <c r="AG42" s="831" t="str">
        <f t="shared" si="0"/>
        <v/>
      </c>
      <c r="AH42" s="831"/>
      <c r="AI42" s="831"/>
      <c r="AJ42" s="831"/>
      <c r="AK42" s="1010"/>
      <c r="AL42" s="1010"/>
      <c r="AM42" s="1010"/>
      <c r="AN42" s="1010"/>
      <c r="AO42" s="1010"/>
      <c r="AP42" s="1010"/>
      <c r="AQ42" s="1010"/>
    </row>
    <row r="43" spans="1:43" s="1063" customFormat="1" hidden="1">
      <c r="A43" s="1210"/>
      <c r="B43" s="1210"/>
      <c r="C43" s="1210"/>
      <c r="D43" s="1210">
        <v>1</v>
      </c>
      <c r="E43" s="1110"/>
      <c r="F43" s="1110"/>
      <c r="G43" s="1110"/>
      <c r="H43" s="1110"/>
      <c r="I43" s="964"/>
      <c r="J43" s="956"/>
      <c r="K43" s="959"/>
      <c r="L43" s="1113" t="str">
        <f>mergeValue(A43) &amp;"."&amp; mergeValue(B43)&amp;"."&amp; mergeValue(C43)&amp;"."&amp; mergeValue(D43)</f>
        <v>3.1.1.1</v>
      </c>
      <c r="M43" s="696"/>
      <c r="N43" s="648"/>
      <c r="O43" s="1245"/>
      <c r="P43" s="1246"/>
      <c r="Q43" s="1246"/>
      <c r="R43" s="1246"/>
      <c r="S43" s="1246"/>
      <c r="T43" s="1246"/>
      <c r="U43" s="1246"/>
      <c r="V43" s="1246"/>
      <c r="W43" s="1246"/>
      <c r="X43" s="1246"/>
      <c r="Y43" s="1246"/>
      <c r="Z43" s="1246"/>
      <c r="AA43" s="1246"/>
      <c r="AB43" s="1246"/>
      <c r="AC43" s="1247"/>
      <c r="AD43" s="632"/>
      <c r="AE43" s="1010"/>
      <c r="AF43" s="831"/>
      <c r="AG43" s="831" t="str">
        <f t="shared" si="0"/>
        <v/>
      </c>
      <c r="AH43" s="831"/>
      <c r="AI43" s="831"/>
      <c r="AJ43" s="831"/>
      <c r="AK43" s="1010"/>
      <c r="AL43" s="1010"/>
      <c r="AM43" s="1010"/>
      <c r="AN43" s="1010"/>
      <c r="AO43" s="1010"/>
      <c r="AP43" s="1010"/>
      <c r="AQ43" s="1010"/>
    </row>
    <row r="44" spans="1:43" s="1063" customFormat="1" ht="101.25">
      <c r="A44" s="1210"/>
      <c r="B44" s="1210"/>
      <c r="C44" s="1210"/>
      <c r="D44" s="1210"/>
      <c r="E44" s="1210">
        <v>1</v>
      </c>
      <c r="F44" s="1110"/>
      <c r="G44" s="1110"/>
      <c r="H44" s="1081">
        <v>1</v>
      </c>
      <c r="I44" s="1210">
        <v>1</v>
      </c>
      <c r="J44" s="1110"/>
      <c r="K44" s="967"/>
      <c r="L44" s="1113" t="str">
        <f>mergeValue(A44) &amp;"."&amp; mergeValue(B44)&amp;"."&amp; mergeValue(C44)&amp;"."&amp; mergeValue(D44)&amp;"."&amp; mergeValue(E44)</f>
        <v>3.1.1.1.1</v>
      </c>
      <c r="M44" s="556" t="s">
        <v>9</v>
      </c>
      <c r="N44" s="648"/>
      <c r="O44" s="1213" t="s">
        <v>23</v>
      </c>
      <c r="P44" s="1214"/>
      <c r="Q44" s="1214"/>
      <c r="R44" s="1214"/>
      <c r="S44" s="1214"/>
      <c r="T44" s="1214"/>
      <c r="U44" s="1214"/>
      <c r="V44" s="1214"/>
      <c r="W44" s="1214"/>
      <c r="X44" s="1214"/>
      <c r="Y44" s="1214"/>
      <c r="Z44" s="1214"/>
      <c r="AA44" s="1214"/>
      <c r="AB44" s="1214"/>
      <c r="AC44" s="1215"/>
      <c r="AD44" s="632" t="s">
        <v>639</v>
      </c>
      <c r="AE44" s="1010"/>
      <c r="AF44" s="831"/>
      <c r="AG44" s="831" t="str">
        <f t="shared" si="0"/>
        <v>Схема подключения теплопотребляющей установки к коллектору источника тепловой энергии</v>
      </c>
      <c r="AH44" s="831"/>
      <c r="AI44" s="831"/>
      <c r="AJ44" s="831"/>
      <c r="AK44" s="1010"/>
      <c r="AL44" s="1010"/>
      <c r="AM44" s="1010"/>
      <c r="AN44" s="1010"/>
      <c r="AO44" s="1010"/>
      <c r="AP44" s="1010"/>
      <c r="AQ44" s="1010"/>
    </row>
    <row r="45" spans="1:43" s="1063" customFormat="1" ht="90">
      <c r="A45" s="1210"/>
      <c r="B45" s="1210"/>
      <c r="C45" s="1210"/>
      <c r="D45" s="1210"/>
      <c r="E45" s="1210"/>
      <c r="F45" s="1210">
        <v>1</v>
      </c>
      <c r="G45" s="1081"/>
      <c r="H45" s="1081"/>
      <c r="I45" s="1210"/>
      <c r="J45" s="1210">
        <v>1</v>
      </c>
      <c r="K45" s="968"/>
      <c r="L45" s="1113" t="str">
        <f>mergeValue(A45) &amp;"."&amp; mergeValue(B45)&amp;"."&amp; mergeValue(C45)&amp;"."&amp; mergeValue(D45)&amp;"."&amp; mergeValue(E45)&amp;"."&amp; mergeValue(F45)</f>
        <v>3.1.1.1.1.1</v>
      </c>
      <c r="M45" s="557" t="s">
        <v>10</v>
      </c>
      <c r="N45" s="648"/>
      <c r="O45" s="1213" t="s">
        <v>3</v>
      </c>
      <c r="P45" s="1214"/>
      <c r="Q45" s="1214"/>
      <c r="R45" s="1214"/>
      <c r="S45" s="1214"/>
      <c r="T45" s="1214"/>
      <c r="U45" s="1214"/>
      <c r="V45" s="1214"/>
      <c r="W45" s="1214"/>
      <c r="X45" s="1214"/>
      <c r="Y45" s="1214"/>
      <c r="Z45" s="1214"/>
      <c r="AA45" s="1214"/>
      <c r="AB45" s="1214"/>
      <c r="AC45" s="1215"/>
      <c r="AD45" s="632" t="s">
        <v>637</v>
      </c>
      <c r="AE45" s="1010"/>
      <c r="AF45" s="831"/>
      <c r="AG45" s="831" t="str">
        <f t="shared" si="0"/>
        <v>Группа потребителей</v>
      </c>
      <c r="AH45" s="831"/>
      <c r="AI45" s="831"/>
      <c r="AJ45" s="831"/>
      <c r="AK45" s="1010"/>
      <c r="AL45" s="1010"/>
      <c r="AM45" s="1010"/>
      <c r="AN45" s="1010"/>
      <c r="AO45" s="1010"/>
      <c r="AP45" s="1010"/>
      <c r="AQ45" s="1010"/>
    </row>
    <row r="46" spans="1:43" s="1063" customFormat="1" ht="17.100000000000001" customHeight="1">
      <c r="A46" s="1210"/>
      <c r="B46" s="1210"/>
      <c r="C46" s="1210"/>
      <c r="D46" s="1210"/>
      <c r="E46" s="1210"/>
      <c r="F46" s="1210"/>
      <c r="G46" s="1081">
        <v>1</v>
      </c>
      <c r="H46" s="1081"/>
      <c r="I46" s="1210"/>
      <c r="J46" s="1210"/>
      <c r="K46" s="968">
        <v>1</v>
      </c>
      <c r="L46" s="1113" t="str">
        <f>mergeValue(A46) &amp;"."&amp; mergeValue(B46)&amp;"."&amp; mergeValue(C46)&amp;"."&amp; mergeValue(D46)&amp;"."&amp; mergeValue(E46)&amp;"."&amp; mergeValue(F46)&amp;"."&amp; mergeValue(G46)</f>
        <v>3.1.1.1.1.1.1</v>
      </c>
      <c r="M46" s="1071" t="s">
        <v>643</v>
      </c>
      <c r="N46" s="648"/>
      <c r="O46" s="685">
        <v>1880.11</v>
      </c>
      <c r="P46" s="765"/>
      <c r="Q46" s="1096"/>
      <c r="R46" s="1216" t="s">
        <v>1027</v>
      </c>
      <c r="S46" s="1217" t="s">
        <v>84</v>
      </c>
      <c r="T46" s="1216" t="s">
        <v>1637</v>
      </c>
      <c r="U46" s="1217" t="s">
        <v>84</v>
      </c>
      <c r="V46" s="685">
        <v>1947.79</v>
      </c>
      <c r="W46" s="765"/>
      <c r="X46" s="1096"/>
      <c r="Y46" s="1216" t="s">
        <v>1638</v>
      </c>
      <c r="Z46" s="1217" t="s">
        <v>84</v>
      </c>
      <c r="AA46" s="1216" t="s">
        <v>1028</v>
      </c>
      <c r="AB46" s="1217" t="s">
        <v>85</v>
      </c>
      <c r="AC46" s="765"/>
      <c r="AD46" s="1227" t="s">
        <v>656</v>
      </c>
      <c r="AE46" s="1010" t="str">
        <f>strCheckDate(O47:AC47)</f>
        <v/>
      </c>
      <c r="AF46" s="831"/>
      <c r="AG46" s="831" t="str">
        <f t="shared" si="0"/>
        <v>вода</v>
      </c>
      <c r="AH46" s="831"/>
      <c r="AI46" s="831"/>
      <c r="AJ46" s="831"/>
      <c r="AK46" s="1010"/>
      <c r="AL46" s="1010"/>
      <c r="AM46" s="1010"/>
      <c r="AN46" s="1010"/>
      <c r="AO46" s="1010"/>
      <c r="AP46" s="1010"/>
      <c r="AQ46" s="1010"/>
    </row>
    <row r="47" spans="1:43" s="1063" customFormat="1" ht="11.25" hidden="1" customHeight="1">
      <c r="A47" s="1210"/>
      <c r="B47" s="1210"/>
      <c r="C47" s="1210"/>
      <c r="D47" s="1210"/>
      <c r="E47" s="1210"/>
      <c r="F47" s="1210"/>
      <c r="G47" s="1081"/>
      <c r="H47" s="1081"/>
      <c r="I47" s="1210"/>
      <c r="J47" s="1210"/>
      <c r="K47" s="968"/>
      <c r="L47" s="802"/>
      <c r="M47" s="648"/>
      <c r="N47" s="648"/>
      <c r="O47" s="765"/>
      <c r="P47" s="765"/>
      <c r="Q47" s="771" t="str">
        <f>R46 &amp; "-" &amp; T46</f>
        <v>01.01.2022-30.06.2022</v>
      </c>
      <c r="R47" s="1216"/>
      <c r="S47" s="1217"/>
      <c r="T47" s="1216"/>
      <c r="U47" s="1217"/>
      <c r="V47" s="765"/>
      <c r="W47" s="765"/>
      <c r="X47" s="771" t="str">
        <f>Y46 &amp; "-" &amp; AA46</f>
        <v>01.07.2022-31.12.2022</v>
      </c>
      <c r="Y47" s="1216"/>
      <c r="Z47" s="1217"/>
      <c r="AA47" s="1216"/>
      <c r="AB47" s="1217"/>
      <c r="AC47" s="765"/>
      <c r="AD47" s="1228"/>
      <c r="AE47" s="1010"/>
      <c r="AF47" s="831"/>
      <c r="AG47" s="831" t="str">
        <f t="shared" si="0"/>
        <v/>
      </c>
      <c r="AH47" s="831"/>
      <c r="AI47" s="831"/>
      <c r="AJ47" s="831"/>
      <c r="AK47" s="1010"/>
      <c r="AL47" s="1010"/>
      <c r="AM47" s="1010"/>
      <c r="AN47" s="1010"/>
      <c r="AO47" s="1010"/>
      <c r="AP47" s="1010"/>
      <c r="AQ47" s="1010"/>
    </row>
    <row r="48" spans="1:43" s="1063" customFormat="1" ht="15" customHeight="1">
      <c r="A48" s="1210"/>
      <c r="B48" s="1210"/>
      <c r="C48" s="1210"/>
      <c r="D48" s="1210"/>
      <c r="E48" s="1210"/>
      <c r="F48" s="1210"/>
      <c r="G48" s="1110"/>
      <c r="H48" s="1081"/>
      <c r="I48" s="1210"/>
      <c r="J48" s="1210"/>
      <c r="K48" s="967"/>
      <c r="L48" s="690"/>
      <c r="M48" s="559" t="s">
        <v>25</v>
      </c>
      <c r="N48" s="1008"/>
      <c r="O48" s="1008"/>
      <c r="P48" s="1008"/>
      <c r="Q48" s="1008"/>
      <c r="R48" s="1008"/>
      <c r="S48" s="1008"/>
      <c r="T48" s="1008"/>
      <c r="U48" s="1008"/>
      <c r="V48" s="1008"/>
      <c r="W48" s="1008"/>
      <c r="X48" s="1008"/>
      <c r="Y48" s="1008"/>
      <c r="Z48" s="1008"/>
      <c r="AA48" s="1008"/>
      <c r="AB48" s="1008"/>
      <c r="AC48" s="764"/>
      <c r="AD48" s="1229"/>
      <c r="AE48" s="1010"/>
      <c r="AF48" s="831"/>
      <c r="AG48" s="831" t="str">
        <f t="shared" si="0"/>
        <v>Добавить вид теплоносителя (параметры теплоносителя)</v>
      </c>
      <c r="AH48" s="831"/>
      <c r="AI48" s="831"/>
      <c r="AJ48" s="831"/>
      <c r="AK48" s="1010"/>
      <c r="AL48" s="1010"/>
      <c r="AM48" s="1010"/>
      <c r="AN48" s="1010"/>
      <c r="AO48" s="1010"/>
      <c r="AP48" s="1010"/>
      <c r="AQ48" s="1010"/>
    </row>
    <row r="49" spans="1:43" s="1063" customFormat="1" ht="15" customHeight="1">
      <c r="A49" s="1210"/>
      <c r="B49" s="1210"/>
      <c r="C49" s="1210"/>
      <c r="D49" s="1210"/>
      <c r="E49" s="1210"/>
      <c r="F49" s="1110"/>
      <c r="G49" s="1110"/>
      <c r="H49" s="1081"/>
      <c r="I49" s="1210"/>
      <c r="J49" s="1110"/>
      <c r="K49" s="967"/>
      <c r="L49" s="690"/>
      <c r="M49" s="558" t="s">
        <v>11</v>
      </c>
      <c r="N49" s="1008"/>
      <c r="O49" s="1008"/>
      <c r="P49" s="1008"/>
      <c r="Q49" s="1008"/>
      <c r="R49" s="1008"/>
      <c r="S49" s="1008"/>
      <c r="T49" s="1008"/>
      <c r="U49" s="1007"/>
      <c r="V49" s="1008"/>
      <c r="W49" s="1008"/>
      <c r="X49" s="1008"/>
      <c r="Y49" s="1008"/>
      <c r="Z49" s="1008"/>
      <c r="AA49" s="1008"/>
      <c r="AB49" s="1007"/>
      <c r="AC49" s="1008"/>
      <c r="AD49" s="667"/>
      <c r="AE49" s="1010"/>
      <c r="AF49" s="831"/>
      <c r="AG49" s="831" t="str">
        <f t="shared" si="0"/>
        <v>Добавить группу потребителей</v>
      </c>
      <c r="AH49" s="831"/>
      <c r="AI49" s="831"/>
      <c r="AJ49" s="831"/>
      <c r="AK49" s="1010"/>
      <c r="AL49" s="1010"/>
      <c r="AM49" s="1010"/>
      <c r="AN49" s="1010"/>
      <c r="AO49" s="1010"/>
      <c r="AP49" s="1010"/>
      <c r="AQ49" s="1010"/>
    </row>
    <row r="50" spans="1:43" s="1063" customFormat="1" ht="15" customHeight="1">
      <c r="A50" s="1210"/>
      <c r="B50" s="1210"/>
      <c r="C50" s="1210"/>
      <c r="D50" s="1210"/>
      <c r="E50" s="1084" t="s">
        <v>253</v>
      </c>
      <c r="F50" s="1110"/>
      <c r="G50" s="1110"/>
      <c r="H50" s="1110"/>
      <c r="I50" s="981"/>
      <c r="J50" s="1066"/>
      <c r="K50" s="965"/>
      <c r="L50" s="690"/>
      <c r="M50" s="1003" t="s">
        <v>12</v>
      </c>
      <c r="N50" s="1008"/>
      <c r="O50" s="1008"/>
      <c r="P50" s="1008"/>
      <c r="Q50" s="1008"/>
      <c r="R50" s="1008"/>
      <c r="S50" s="1008"/>
      <c r="T50" s="1008"/>
      <c r="U50" s="1007"/>
      <c r="V50" s="1008"/>
      <c r="W50" s="1008"/>
      <c r="X50" s="1008"/>
      <c r="Y50" s="1008"/>
      <c r="Z50" s="1008"/>
      <c r="AA50" s="1008"/>
      <c r="AB50" s="1007"/>
      <c r="AC50" s="1008"/>
      <c r="AD50" s="667"/>
      <c r="AE50" s="1010"/>
      <c r="AF50" s="831"/>
      <c r="AG50" s="831" t="str">
        <f t="shared" si="0"/>
        <v>Добавить схему подключения</v>
      </c>
      <c r="AH50" s="831"/>
      <c r="AI50" s="831"/>
      <c r="AJ50" s="831"/>
      <c r="AK50" s="1010"/>
      <c r="AL50" s="1010"/>
      <c r="AM50" s="1010"/>
      <c r="AN50" s="1010"/>
      <c r="AO50" s="1010"/>
      <c r="AP50" s="1010"/>
      <c r="AQ50" s="1010"/>
    </row>
    <row r="51" spans="1:43" ht="11.25">
      <c r="A51" s="992"/>
      <c r="B51" s="992"/>
      <c r="C51" s="992"/>
      <c r="D51" s="992"/>
      <c r="E51" s="992"/>
      <c r="F51" s="992"/>
      <c r="G51" s="992"/>
      <c r="H51" s="992"/>
      <c r="I51" s="992"/>
      <c r="J51" s="992"/>
      <c r="K51" s="992"/>
      <c r="AE51" s="992"/>
      <c r="AF51" s="992"/>
      <c r="AG51" s="992"/>
      <c r="AH51" s="992"/>
      <c r="AI51" s="992"/>
      <c r="AJ51" s="992"/>
      <c r="AK51" s="992"/>
      <c r="AL51" s="992"/>
      <c r="AM51" s="992"/>
      <c r="AN51" s="992"/>
      <c r="AO51" s="992"/>
    </row>
    <row r="52" spans="1:43" ht="90" customHeight="1">
      <c r="L52" s="1">
        <v>1</v>
      </c>
      <c r="M52" s="1203" t="s">
        <v>633</v>
      </c>
      <c r="N52" s="1203"/>
      <c r="O52" s="1203"/>
      <c r="P52" s="1203"/>
      <c r="Q52" s="1203"/>
      <c r="R52" s="1203"/>
      <c r="S52" s="1203"/>
      <c r="T52" s="1203"/>
      <c r="U52" s="1203"/>
      <c r="V52" s="1203"/>
      <c r="W52" s="1203"/>
      <c r="X52" s="1203"/>
      <c r="Y52" s="1203"/>
      <c r="Z52" s="1203"/>
      <c r="AA52" s="1203"/>
      <c r="AB52" s="1203"/>
      <c r="AC52" s="1203"/>
      <c r="AD52" s="1203"/>
    </row>
  </sheetData>
  <sheetProtection algorithmName="SHA-512" hashValue="OXhk0EMWJMEAZAfWgrKvkyP+YxulOg2qH9epapwcKV+4m/JQbPn3OHFaWMejx70eBTSCg0x6nhLF72Y8uFCROw==" saltValue="iz9mKcn+ODaA8Cgy+taiqQ==" spinCount="100000" sheet="1" objects="1" scenarios="1" formatColumns="0" formatRows="0"/>
  <dataConsolidate leftLabels="1"/>
  <mergeCells count="97">
    <mergeCell ref="O12:U12"/>
    <mergeCell ref="L13:AC13"/>
    <mergeCell ref="AD13:AD16"/>
    <mergeCell ref="Y35:Y36"/>
    <mergeCell ref="Z35:Z36"/>
    <mergeCell ref="AA35:AA36"/>
    <mergeCell ref="AB35:AB36"/>
    <mergeCell ref="AD46:AD48"/>
    <mergeCell ref="V12:AB12"/>
    <mergeCell ref="V14:AA14"/>
    <mergeCell ref="AB14:AB16"/>
    <mergeCell ref="V15:V16"/>
    <mergeCell ref="W15:X15"/>
    <mergeCell ref="Y15:AA15"/>
    <mergeCell ref="Z16:AA16"/>
    <mergeCell ref="Z17:AA17"/>
    <mergeCell ref="Y24:Y25"/>
    <mergeCell ref="Z24:Z25"/>
    <mergeCell ref="AD24:AD26"/>
    <mergeCell ref="Y46:Y47"/>
    <mergeCell ref="Z46:Z47"/>
    <mergeCell ref="AA46:AA47"/>
    <mergeCell ref="AB46:AB47"/>
    <mergeCell ref="A40:A50"/>
    <mergeCell ref="O40:AC40"/>
    <mergeCell ref="B41:B50"/>
    <mergeCell ref="O41:AC41"/>
    <mergeCell ref="C42:C50"/>
    <mergeCell ref="O42:AC42"/>
    <mergeCell ref="D43:D50"/>
    <mergeCell ref="O43:AC43"/>
    <mergeCell ref="E44:E49"/>
    <mergeCell ref="I44:I49"/>
    <mergeCell ref="O44:AC44"/>
    <mergeCell ref="F45:F48"/>
    <mergeCell ref="J45:J48"/>
    <mergeCell ref="O45:AC45"/>
    <mergeCell ref="R46:R47"/>
    <mergeCell ref="S46:S47"/>
    <mergeCell ref="A29:A39"/>
    <mergeCell ref="O29:AC29"/>
    <mergeCell ref="B30:B39"/>
    <mergeCell ref="O30:AC30"/>
    <mergeCell ref="C31:C39"/>
    <mergeCell ref="O31:AC31"/>
    <mergeCell ref="D32:D39"/>
    <mergeCell ref="O32:AC32"/>
    <mergeCell ref="E33:E38"/>
    <mergeCell ref="I33:I38"/>
    <mergeCell ref="O33:AC33"/>
    <mergeCell ref="F34:F37"/>
    <mergeCell ref="J34:J37"/>
    <mergeCell ref="O34:AC34"/>
    <mergeCell ref="R35:R36"/>
    <mergeCell ref="S35:S36"/>
    <mergeCell ref="M52:AD52"/>
    <mergeCell ref="O21:AC21"/>
    <mergeCell ref="E22:E27"/>
    <mergeCell ref="I22:I27"/>
    <mergeCell ref="O22:AC22"/>
    <mergeCell ref="F23:F26"/>
    <mergeCell ref="J23:J26"/>
    <mergeCell ref="O23:AC23"/>
    <mergeCell ref="R24:R25"/>
    <mergeCell ref="S24:S25"/>
    <mergeCell ref="T24:T25"/>
    <mergeCell ref="T35:T36"/>
    <mergeCell ref="U35:U36"/>
    <mergeCell ref="AD35:AD37"/>
    <mergeCell ref="T46:T47"/>
    <mergeCell ref="U46:U47"/>
    <mergeCell ref="S17:T17"/>
    <mergeCell ref="A18:A28"/>
    <mergeCell ref="O18:AC18"/>
    <mergeCell ref="B19:B28"/>
    <mergeCell ref="O19:AC19"/>
    <mergeCell ref="C20:C28"/>
    <mergeCell ref="O20:AC20"/>
    <mergeCell ref="D21:D28"/>
    <mergeCell ref="U24:U25"/>
    <mergeCell ref="AA24:AA25"/>
    <mergeCell ref="AB24:AB25"/>
    <mergeCell ref="L14:L16"/>
    <mergeCell ref="M14:M16"/>
    <mergeCell ref="O14:T14"/>
    <mergeCell ref="U14:U16"/>
    <mergeCell ref="AC14:AC16"/>
    <mergeCell ref="O15:O16"/>
    <mergeCell ref="P15:Q15"/>
    <mergeCell ref="R15:T15"/>
    <mergeCell ref="S16:T16"/>
    <mergeCell ref="L11:M11"/>
    <mergeCell ref="L5:T5"/>
    <mergeCell ref="O7:T7"/>
    <mergeCell ref="O8:T8"/>
    <mergeCell ref="O9:T9"/>
    <mergeCell ref="O10:T10"/>
  </mergeCells>
  <dataValidations count="11">
    <dataValidation allowBlank="1" sqref="WWA983084:WWL983090 JO65580:JZ65586 TK65580:TV65586 ADG65580:ADR65586 ANC65580:ANN65586 AWY65580:AXJ65586 BGU65580:BHF65586 BQQ65580:BRB65586 CAM65580:CAX65586 CKI65580:CKT65586 CUE65580:CUP65586 DEA65580:DEL65586 DNW65580:DOH65586 DXS65580:DYD65586 EHO65580:EHZ65586 ERK65580:ERV65586 FBG65580:FBR65586 FLC65580:FLN65586 FUY65580:FVJ65586 GEU65580:GFF65586 GOQ65580:GPB65586 GYM65580:GYX65586 HII65580:HIT65586 HSE65580:HSP65586 ICA65580:ICL65586 ILW65580:IMH65586 IVS65580:IWD65586 JFO65580:JFZ65586 JPK65580:JPV65586 JZG65580:JZR65586 KJC65580:KJN65586 KSY65580:KTJ65586 LCU65580:LDF65586 LMQ65580:LNB65586 LWM65580:LWX65586 MGI65580:MGT65586 MQE65580:MQP65586 NAA65580:NAL65586 NJW65580:NKH65586 NTS65580:NUD65586 ODO65580:ODZ65586 ONK65580:ONV65586 OXG65580:OXR65586 PHC65580:PHN65586 PQY65580:PRJ65586 QAU65580:QBF65586 QKQ65580:QLB65586 QUM65580:QUX65586 REI65580:RET65586 ROE65580:ROP65586 RYA65580:RYL65586 SHW65580:SIH65586 SRS65580:SSD65586 TBO65580:TBZ65586 TLK65580:TLV65586 TVG65580:TVR65586 UFC65580:UFN65586 UOY65580:UPJ65586 UYU65580:UZF65586 VIQ65580:VJB65586 VSM65580:VSX65586 WCI65580:WCT65586 WME65580:WMP65586 WWA65580:WWL65586 JO131116:JZ131122 TK131116:TV131122 ADG131116:ADR131122 ANC131116:ANN131122 AWY131116:AXJ131122 BGU131116:BHF131122 BQQ131116:BRB131122 CAM131116:CAX131122 CKI131116:CKT131122 CUE131116:CUP131122 DEA131116:DEL131122 DNW131116:DOH131122 DXS131116:DYD131122 EHO131116:EHZ131122 ERK131116:ERV131122 FBG131116:FBR131122 FLC131116:FLN131122 FUY131116:FVJ131122 GEU131116:GFF131122 GOQ131116:GPB131122 GYM131116:GYX131122 HII131116:HIT131122 HSE131116:HSP131122 ICA131116:ICL131122 ILW131116:IMH131122 IVS131116:IWD131122 JFO131116:JFZ131122 JPK131116:JPV131122 JZG131116:JZR131122 KJC131116:KJN131122 KSY131116:KTJ131122 LCU131116:LDF131122 LMQ131116:LNB131122 LWM131116:LWX131122 MGI131116:MGT131122 MQE131116:MQP131122 NAA131116:NAL131122 NJW131116:NKH131122 NTS131116:NUD131122 ODO131116:ODZ131122 ONK131116:ONV131122 OXG131116:OXR131122 PHC131116:PHN131122 PQY131116:PRJ131122 QAU131116:QBF131122 QKQ131116:QLB131122 QUM131116:QUX131122 REI131116:RET131122 ROE131116:ROP131122 RYA131116:RYL131122 SHW131116:SIH131122 SRS131116:SSD131122 TBO131116:TBZ131122 TLK131116:TLV131122 TVG131116:TVR131122 UFC131116:UFN131122 UOY131116:UPJ131122 UYU131116:UZF131122 VIQ131116:VJB131122 VSM131116:VSX131122 WCI131116:WCT131122 WME131116:WMP131122 WWA131116:WWL131122 JO196652:JZ196658 TK196652:TV196658 ADG196652:ADR196658 ANC196652:ANN196658 AWY196652:AXJ196658 BGU196652:BHF196658 BQQ196652:BRB196658 CAM196652:CAX196658 CKI196652:CKT196658 CUE196652:CUP196658 DEA196652:DEL196658 DNW196652:DOH196658 DXS196652:DYD196658 EHO196652:EHZ196658 ERK196652:ERV196658 FBG196652:FBR196658 FLC196652:FLN196658 FUY196652:FVJ196658 GEU196652:GFF196658 GOQ196652:GPB196658 GYM196652:GYX196658 HII196652:HIT196658 HSE196652:HSP196658 ICA196652:ICL196658 ILW196652:IMH196658 IVS196652:IWD196658 JFO196652:JFZ196658 JPK196652:JPV196658 JZG196652:JZR196658 KJC196652:KJN196658 KSY196652:KTJ196658 LCU196652:LDF196658 LMQ196652:LNB196658 LWM196652:LWX196658 MGI196652:MGT196658 MQE196652:MQP196658 NAA196652:NAL196658 NJW196652:NKH196658 NTS196652:NUD196658 ODO196652:ODZ196658 ONK196652:ONV196658 OXG196652:OXR196658 PHC196652:PHN196658 PQY196652:PRJ196658 QAU196652:QBF196658 QKQ196652:QLB196658 QUM196652:QUX196658 REI196652:RET196658 ROE196652:ROP196658 RYA196652:RYL196658 SHW196652:SIH196658 SRS196652:SSD196658 TBO196652:TBZ196658 TLK196652:TLV196658 TVG196652:TVR196658 UFC196652:UFN196658 UOY196652:UPJ196658 UYU196652:UZF196658 VIQ196652:VJB196658 VSM196652:VSX196658 WCI196652:WCT196658 WME196652:WMP196658 WWA196652:WWL196658 JO262188:JZ262194 TK262188:TV262194 ADG262188:ADR262194 ANC262188:ANN262194 AWY262188:AXJ262194 BGU262188:BHF262194 BQQ262188:BRB262194 CAM262188:CAX262194 CKI262188:CKT262194 CUE262188:CUP262194 DEA262188:DEL262194 DNW262188:DOH262194 DXS262188:DYD262194 EHO262188:EHZ262194 ERK262188:ERV262194 FBG262188:FBR262194 FLC262188:FLN262194 FUY262188:FVJ262194 GEU262188:GFF262194 GOQ262188:GPB262194 GYM262188:GYX262194 HII262188:HIT262194 HSE262188:HSP262194 ICA262188:ICL262194 ILW262188:IMH262194 IVS262188:IWD262194 JFO262188:JFZ262194 JPK262188:JPV262194 JZG262188:JZR262194 KJC262188:KJN262194 KSY262188:KTJ262194 LCU262188:LDF262194 LMQ262188:LNB262194 LWM262188:LWX262194 MGI262188:MGT262194 MQE262188:MQP262194 NAA262188:NAL262194 NJW262188:NKH262194 NTS262188:NUD262194 ODO262188:ODZ262194 ONK262188:ONV262194 OXG262188:OXR262194 PHC262188:PHN262194 PQY262188:PRJ262194 QAU262188:QBF262194 QKQ262188:QLB262194 QUM262188:QUX262194 REI262188:RET262194 ROE262188:ROP262194 RYA262188:RYL262194 SHW262188:SIH262194 SRS262188:SSD262194 TBO262188:TBZ262194 TLK262188:TLV262194 TVG262188:TVR262194 UFC262188:UFN262194 UOY262188:UPJ262194 UYU262188:UZF262194 VIQ262188:VJB262194 VSM262188:VSX262194 WCI262188:WCT262194 WME262188:WMP262194 WWA262188:WWL262194 JO327724:JZ327730 TK327724:TV327730 ADG327724:ADR327730 ANC327724:ANN327730 AWY327724:AXJ327730 BGU327724:BHF327730 BQQ327724:BRB327730 CAM327724:CAX327730 CKI327724:CKT327730 CUE327724:CUP327730 DEA327724:DEL327730 DNW327724:DOH327730 DXS327724:DYD327730 EHO327724:EHZ327730 ERK327724:ERV327730 FBG327724:FBR327730 FLC327724:FLN327730 FUY327724:FVJ327730 GEU327724:GFF327730 GOQ327724:GPB327730 GYM327724:GYX327730 HII327724:HIT327730 HSE327724:HSP327730 ICA327724:ICL327730 ILW327724:IMH327730 IVS327724:IWD327730 JFO327724:JFZ327730 JPK327724:JPV327730 JZG327724:JZR327730 KJC327724:KJN327730 KSY327724:KTJ327730 LCU327724:LDF327730 LMQ327724:LNB327730 LWM327724:LWX327730 MGI327724:MGT327730 MQE327724:MQP327730 NAA327724:NAL327730 NJW327724:NKH327730 NTS327724:NUD327730 ODO327724:ODZ327730 ONK327724:ONV327730 OXG327724:OXR327730 PHC327724:PHN327730 PQY327724:PRJ327730 QAU327724:QBF327730 QKQ327724:QLB327730 QUM327724:QUX327730 REI327724:RET327730 ROE327724:ROP327730 RYA327724:RYL327730 SHW327724:SIH327730 SRS327724:SSD327730 TBO327724:TBZ327730 TLK327724:TLV327730 TVG327724:TVR327730 UFC327724:UFN327730 UOY327724:UPJ327730 UYU327724:UZF327730 VIQ327724:VJB327730 VSM327724:VSX327730 WCI327724:WCT327730 WME327724:WMP327730 WWA327724:WWL327730 JO393260:JZ393266 TK393260:TV393266 ADG393260:ADR393266 ANC393260:ANN393266 AWY393260:AXJ393266 BGU393260:BHF393266 BQQ393260:BRB393266 CAM393260:CAX393266 CKI393260:CKT393266 CUE393260:CUP393266 DEA393260:DEL393266 DNW393260:DOH393266 DXS393260:DYD393266 EHO393260:EHZ393266 ERK393260:ERV393266 FBG393260:FBR393266 FLC393260:FLN393266 FUY393260:FVJ393266 GEU393260:GFF393266 GOQ393260:GPB393266 GYM393260:GYX393266 HII393260:HIT393266 HSE393260:HSP393266 ICA393260:ICL393266 ILW393260:IMH393266 IVS393260:IWD393266 JFO393260:JFZ393266 JPK393260:JPV393266 JZG393260:JZR393266 KJC393260:KJN393266 KSY393260:KTJ393266 LCU393260:LDF393266 LMQ393260:LNB393266 LWM393260:LWX393266 MGI393260:MGT393266 MQE393260:MQP393266 NAA393260:NAL393266 NJW393260:NKH393266 NTS393260:NUD393266 ODO393260:ODZ393266 ONK393260:ONV393266 OXG393260:OXR393266 PHC393260:PHN393266 PQY393260:PRJ393266 QAU393260:QBF393266 QKQ393260:QLB393266 QUM393260:QUX393266 REI393260:RET393266 ROE393260:ROP393266 RYA393260:RYL393266 SHW393260:SIH393266 SRS393260:SSD393266 TBO393260:TBZ393266 TLK393260:TLV393266 TVG393260:TVR393266 UFC393260:UFN393266 UOY393260:UPJ393266 UYU393260:UZF393266 VIQ393260:VJB393266 VSM393260:VSX393266 WCI393260:WCT393266 WME393260:WMP393266 WWA393260:WWL393266 JO458796:JZ458802 TK458796:TV458802 ADG458796:ADR458802 ANC458796:ANN458802 AWY458796:AXJ458802 BGU458796:BHF458802 BQQ458796:BRB458802 CAM458796:CAX458802 CKI458796:CKT458802 CUE458796:CUP458802 DEA458796:DEL458802 DNW458796:DOH458802 DXS458796:DYD458802 EHO458796:EHZ458802 ERK458796:ERV458802 FBG458796:FBR458802 FLC458796:FLN458802 FUY458796:FVJ458802 GEU458796:GFF458802 GOQ458796:GPB458802 GYM458796:GYX458802 HII458796:HIT458802 HSE458796:HSP458802 ICA458796:ICL458802 ILW458796:IMH458802 IVS458796:IWD458802 JFO458796:JFZ458802 JPK458796:JPV458802 JZG458796:JZR458802 KJC458796:KJN458802 KSY458796:KTJ458802 LCU458796:LDF458802 LMQ458796:LNB458802 LWM458796:LWX458802 MGI458796:MGT458802 MQE458796:MQP458802 NAA458796:NAL458802 NJW458796:NKH458802 NTS458796:NUD458802 ODO458796:ODZ458802 ONK458796:ONV458802 OXG458796:OXR458802 PHC458796:PHN458802 PQY458796:PRJ458802 QAU458796:QBF458802 QKQ458796:QLB458802 QUM458796:QUX458802 REI458796:RET458802 ROE458796:ROP458802 RYA458796:RYL458802 SHW458796:SIH458802 SRS458796:SSD458802 TBO458796:TBZ458802 TLK458796:TLV458802 TVG458796:TVR458802 UFC458796:UFN458802 UOY458796:UPJ458802 UYU458796:UZF458802 VIQ458796:VJB458802 VSM458796:VSX458802 WCI458796:WCT458802 WME458796:WMP458802 WWA458796:WWL458802 JO524332:JZ524338 TK524332:TV524338 ADG524332:ADR524338 ANC524332:ANN524338 AWY524332:AXJ524338 BGU524332:BHF524338 BQQ524332:BRB524338 CAM524332:CAX524338 CKI524332:CKT524338 CUE524332:CUP524338 DEA524332:DEL524338 DNW524332:DOH524338 DXS524332:DYD524338 EHO524332:EHZ524338 ERK524332:ERV524338 FBG524332:FBR524338 FLC524332:FLN524338 FUY524332:FVJ524338 GEU524332:GFF524338 GOQ524332:GPB524338 GYM524332:GYX524338 HII524332:HIT524338 HSE524332:HSP524338 ICA524332:ICL524338 ILW524332:IMH524338 IVS524332:IWD524338 JFO524332:JFZ524338 JPK524332:JPV524338 JZG524332:JZR524338 KJC524332:KJN524338 KSY524332:KTJ524338 LCU524332:LDF524338 LMQ524332:LNB524338 LWM524332:LWX524338 MGI524332:MGT524338 MQE524332:MQP524338 NAA524332:NAL524338 NJW524332:NKH524338 NTS524332:NUD524338 ODO524332:ODZ524338 ONK524332:ONV524338 OXG524332:OXR524338 PHC524332:PHN524338 PQY524332:PRJ524338 QAU524332:QBF524338 QKQ524332:QLB524338 QUM524332:QUX524338 REI524332:RET524338 ROE524332:ROP524338 RYA524332:RYL524338 SHW524332:SIH524338 SRS524332:SSD524338 TBO524332:TBZ524338 TLK524332:TLV524338 TVG524332:TVR524338 UFC524332:UFN524338 UOY524332:UPJ524338 UYU524332:UZF524338 VIQ524332:VJB524338 VSM524332:VSX524338 WCI524332:WCT524338 WME524332:WMP524338 WWA524332:WWL524338 JO589868:JZ589874 TK589868:TV589874 ADG589868:ADR589874 ANC589868:ANN589874 AWY589868:AXJ589874 BGU589868:BHF589874 BQQ589868:BRB589874 CAM589868:CAX589874 CKI589868:CKT589874 CUE589868:CUP589874 DEA589868:DEL589874 DNW589868:DOH589874 DXS589868:DYD589874 EHO589868:EHZ589874 ERK589868:ERV589874 FBG589868:FBR589874 FLC589868:FLN589874 FUY589868:FVJ589874 GEU589868:GFF589874 GOQ589868:GPB589874 GYM589868:GYX589874 HII589868:HIT589874 HSE589868:HSP589874 ICA589868:ICL589874 ILW589868:IMH589874 IVS589868:IWD589874 JFO589868:JFZ589874 JPK589868:JPV589874 JZG589868:JZR589874 KJC589868:KJN589874 KSY589868:KTJ589874 LCU589868:LDF589874 LMQ589868:LNB589874 LWM589868:LWX589874 MGI589868:MGT589874 MQE589868:MQP589874 NAA589868:NAL589874 NJW589868:NKH589874 NTS589868:NUD589874 ODO589868:ODZ589874 ONK589868:ONV589874 OXG589868:OXR589874 PHC589868:PHN589874 PQY589868:PRJ589874 QAU589868:QBF589874 QKQ589868:QLB589874 QUM589868:QUX589874 REI589868:RET589874 ROE589868:ROP589874 RYA589868:RYL589874 SHW589868:SIH589874 SRS589868:SSD589874 TBO589868:TBZ589874 TLK589868:TLV589874 TVG589868:TVR589874 UFC589868:UFN589874 UOY589868:UPJ589874 UYU589868:UZF589874 VIQ589868:VJB589874 VSM589868:VSX589874 WCI589868:WCT589874 WME589868:WMP589874 WWA589868:WWL589874 JO655404:JZ655410 TK655404:TV655410 ADG655404:ADR655410 ANC655404:ANN655410 AWY655404:AXJ655410 BGU655404:BHF655410 BQQ655404:BRB655410 CAM655404:CAX655410 CKI655404:CKT655410 CUE655404:CUP655410 DEA655404:DEL655410 DNW655404:DOH655410 DXS655404:DYD655410 EHO655404:EHZ655410 ERK655404:ERV655410 FBG655404:FBR655410 FLC655404:FLN655410 FUY655404:FVJ655410 GEU655404:GFF655410 GOQ655404:GPB655410 GYM655404:GYX655410 HII655404:HIT655410 HSE655404:HSP655410 ICA655404:ICL655410 ILW655404:IMH655410 IVS655404:IWD655410 JFO655404:JFZ655410 JPK655404:JPV655410 JZG655404:JZR655410 KJC655404:KJN655410 KSY655404:KTJ655410 LCU655404:LDF655410 LMQ655404:LNB655410 LWM655404:LWX655410 MGI655404:MGT655410 MQE655404:MQP655410 NAA655404:NAL655410 NJW655404:NKH655410 NTS655404:NUD655410 ODO655404:ODZ655410 ONK655404:ONV655410 OXG655404:OXR655410 PHC655404:PHN655410 PQY655404:PRJ655410 QAU655404:QBF655410 QKQ655404:QLB655410 QUM655404:QUX655410 REI655404:RET655410 ROE655404:ROP655410 RYA655404:RYL655410 SHW655404:SIH655410 SRS655404:SSD655410 TBO655404:TBZ655410 TLK655404:TLV655410 TVG655404:TVR655410 UFC655404:UFN655410 UOY655404:UPJ655410 UYU655404:UZF655410 VIQ655404:VJB655410 VSM655404:VSX655410 WCI655404:WCT655410 WME655404:WMP655410 WWA655404:WWL655410 JO720940:JZ720946 TK720940:TV720946 ADG720940:ADR720946 ANC720940:ANN720946 AWY720940:AXJ720946 BGU720940:BHF720946 BQQ720940:BRB720946 CAM720940:CAX720946 CKI720940:CKT720946 CUE720940:CUP720946 DEA720940:DEL720946 DNW720940:DOH720946 DXS720940:DYD720946 EHO720940:EHZ720946 ERK720940:ERV720946 FBG720940:FBR720946 FLC720940:FLN720946 FUY720940:FVJ720946 GEU720940:GFF720946 GOQ720940:GPB720946 GYM720940:GYX720946 HII720940:HIT720946 HSE720940:HSP720946 ICA720940:ICL720946 ILW720940:IMH720946 IVS720940:IWD720946 JFO720940:JFZ720946 JPK720940:JPV720946 JZG720940:JZR720946 KJC720940:KJN720946 KSY720940:KTJ720946 LCU720940:LDF720946 LMQ720940:LNB720946 LWM720940:LWX720946 MGI720940:MGT720946 MQE720940:MQP720946 NAA720940:NAL720946 NJW720940:NKH720946 NTS720940:NUD720946 ODO720940:ODZ720946 ONK720940:ONV720946 OXG720940:OXR720946 PHC720940:PHN720946 PQY720940:PRJ720946 QAU720940:QBF720946 QKQ720940:QLB720946 QUM720940:QUX720946 REI720940:RET720946 ROE720940:ROP720946 RYA720940:RYL720946 SHW720940:SIH720946 SRS720940:SSD720946 TBO720940:TBZ720946 TLK720940:TLV720946 TVG720940:TVR720946 UFC720940:UFN720946 UOY720940:UPJ720946 UYU720940:UZF720946 VIQ720940:VJB720946 VSM720940:VSX720946 WCI720940:WCT720946 WME720940:WMP720946 WWA720940:WWL720946 JO786476:JZ786482 TK786476:TV786482 ADG786476:ADR786482 ANC786476:ANN786482 AWY786476:AXJ786482 BGU786476:BHF786482 BQQ786476:BRB786482 CAM786476:CAX786482 CKI786476:CKT786482 CUE786476:CUP786482 DEA786476:DEL786482 DNW786476:DOH786482 DXS786476:DYD786482 EHO786476:EHZ786482 ERK786476:ERV786482 FBG786476:FBR786482 FLC786476:FLN786482 FUY786476:FVJ786482 GEU786476:GFF786482 GOQ786476:GPB786482 GYM786476:GYX786482 HII786476:HIT786482 HSE786476:HSP786482 ICA786476:ICL786482 ILW786476:IMH786482 IVS786476:IWD786482 JFO786476:JFZ786482 JPK786476:JPV786482 JZG786476:JZR786482 KJC786476:KJN786482 KSY786476:KTJ786482 LCU786476:LDF786482 LMQ786476:LNB786482 LWM786476:LWX786482 MGI786476:MGT786482 MQE786476:MQP786482 NAA786476:NAL786482 NJW786476:NKH786482 NTS786476:NUD786482 ODO786476:ODZ786482 ONK786476:ONV786482 OXG786476:OXR786482 PHC786476:PHN786482 PQY786476:PRJ786482 QAU786476:QBF786482 QKQ786476:QLB786482 QUM786476:QUX786482 REI786476:RET786482 ROE786476:ROP786482 RYA786476:RYL786482 SHW786476:SIH786482 SRS786476:SSD786482 TBO786476:TBZ786482 TLK786476:TLV786482 TVG786476:TVR786482 UFC786476:UFN786482 UOY786476:UPJ786482 UYU786476:UZF786482 VIQ786476:VJB786482 VSM786476:VSX786482 WCI786476:WCT786482 WME786476:WMP786482 WWA786476:WWL786482 JO852012:JZ852018 TK852012:TV852018 ADG852012:ADR852018 ANC852012:ANN852018 AWY852012:AXJ852018 BGU852012:BHF852018 BQQ852012:BRB852018 CAM852012:CAX852018 CKI852012:CKT852018 CUE852012:CUP852018 DEA852012:DEL852018 DNW852012:DOH852018 DXS852012:DYD852018 EHO852012:EHZ852018 ERK852012:ERV852018 FBG852012:FBR852018 FLC852012:FLN852018 FUY852012:FVJ852018 GEU852012:GFF852018 GOQ852012:GPB852018 GYM852012:GYX852018 HII852012:HIT852018 HSE852012:HSP852018 ICA852012:ICL852018 ILW852012:IMH852018 IVS852012:IWD852018 JFO852012:JFZ852018 JPK852012:JPV852018 JZG852012:JZR852018 KJC852012:KJN852018 KSY852012:KTJ852018 LCU852012:LDF852018 LMQ852012:LNB852018 LWM852012:LWX852018 MGI852012:MGT852018 MQE852012:MQP852018 NAA852012:NAL852018 NJW852012:NKH852018 NTS852012:NUD852018 ODO852012:ODZ852018 ONK852012:ONV852018 OXG852012:OXR852018 PHC852012:PHN852018 PQY852012:PRJ852018 QAU852012:QBF852018 QKQ852012:QLB852018 QUM852012:QUX852018 REI852012:RET852018 ROE852012:ROP852018 RYA852012:RYL852018 SHW852012:SIH852018 SRS852012:SSD852018 TBO852012:TBZ852018 TLK852012:TLV852018 TVG852012:TVR852018 UFC852012:UFN852018 UOY852012:UPJ852018 UYU852012:UZF852018 VIQ852012:VJB852018 VSM852012:VSX852018 WCI852012:WCT852018 WME852012:WMP852018 WWA852012:WWL852018 JO917548:JZ917554 TK917548:TV917554 ADG917548:ADR917554 ANC917548:ANN917554 AWY917548:AXJ917554 BGU917548:BHF917554 BQQ917548:BRB917554 CAM917548:CAX917554 CKI917548:CKT917554 CUE917548:CUP917554 DEA917548:DEL917554 DNW917548:DOH917554 DXS917548:DYD917554 EHO917548:EHZ917554 ERK917548:ERV917554 FBG917548:FBR917554 FLC917548:FLN917554 FUY917548:FVJ917554 GEU917548:GFF917554 GOQ917548:GPB917554 GYM917548:GYX917554 HII917548:HIT917554 HSE917548:HSP917554 ICA917548:ICL917554 ILW917548:IMH917554 IVS917548:IWD917554 JFO917548:JFZ917554 JPK917548:JPV917554 JZG917548:JZR917554 KJC917548:KJN917554 KSY917548:KTJ917554 LCU917548:LDF917554 LMQ917548:LNB917554 LWM917548:LWX917554 MGI917548:MGT917554 MQE917548:MQP917554 NAA917548:NAL917554 NJW917548:NKH917554 NTS917548:NUD917554 ODO917548:ODZ917554 ONK917548:ONV917554 OXG917548:OXR917554 PHC917548:PHN917554 PQY917548:PRJ917554 QAU917548:QBF917554 QKQ917548:QLB917554 QUM917548:QUX917554 REI917548:RET917554 ROE917548:ROP917554 RYA917548:RYL917554 SHW917548:SIH917554 SRS917548:SSD917554 TBO917548:TBZ917554 TLK917548:TLV917554 TVG917548:TVR917554 UFC917548:UFN917554 UOY917548:UPJ917554 UYU917548:UZF917554 VIQ917548:VJB917554 VSM917548:VSX917554 WCI917548:WCT917554 WME917548:WMP917554 WWA917548:WWL917554 JO983084:JZ983090 TK983084:TV983090 ADG983084:ADR983090 ANC983084:ANN983090 AWY983084:AXJ983090 BGU983084:BHF983090 BQQ983084:BRB983090 CAM983084:CAX983090 CKI983084:CKT983090 CUE983084:CUP983090 DEA983084:DEL983090 DNW983084:DOH983090 DXS983084:DYD983090 EHO983084:EHZ983090 ERK983084:ERV983090 FBG983084:FBR983090 FLC983084:FLN983090 FUY983084:FVJ983090 GEU983084:GFF983090 GOQ983084:GPB983090 GYM983084:GYX983090 HII983084:HIT983090 HSE983084:HSP983090 ICA983084:ICL983090 ILW983084:IMH983090 IVS983084:IWD983090 JFO983084:JFZ983090 JPK983084:JPV983090 JZG983084:JZR983090 KJC983084:KJN983090 KSY983084:KTJ983090 LCU983084:LDF983090 LMQ983084:LNB983090 LWM983084:LWX983090 MGI983084:MGT983090 MQE983084:MQP983090 NAA983084:NAL983090 NJW983084:NKH983090 NTS983084:NUD983090 ODO983084:ODZ983090 ONK983084:ONV983090 OXG983084:OXR983090 PHC983084:PHN983090 PQY983084:PRJ983090 QAU983084:QBF983090 QKQ983084:QLB983090 QUM983084:QUX983090 REI983084:RET983090 ROE983084:ROP983090 RYA983084:RYL983090 SHW983084:SIH983090 SRS983084:SSD983090 TBO983084:TBZ983090 TLK983084:TLV983090 TVG983084:TVR983090 UFC983084:UFN983090 UOY983084:UPJ983090 UYU983084:UZF983090 VIQ983084:VJB983090 VSM983084:VSX983090 WCI983084:WCT983090 WME983084:WMP983090 TK48:TV50 V26:AC26 V49:AD50 JO48:JZ50 WWA48:WWL50 WME48:WMP50 WCI48:WCT50 VSM48:VSX50 VIQ48:VJB50 UYU48:UZF50 UOY48:UPJ50 UFC48:UFN50 TVG48:TVR50 TLK48:TLV50 TBO48:TBZ50 SRS48:SSD50 SHW48:SIH50 RYA48:RYL50 ROE48:ROP50 REI48:RET50 QUM48:QUX50 QKQ48:QLB50 QAU48:QBF50 PQY48:PRJ50 PHC48:PHN50 OXG48:OXR50 ONK48:ONV50 ODO48:ODZ50 NTS48:NUD50 NJW48:NKH50 NAA48:NAL50 MQE48:MQP50 MGI48:MGT50 LWM48:LWX50 LMQ48:LNB50 LCU48:LDF50 KSY48:KTJ50 KJC48:KJN50 JZG48:JZR50 JPK48:JPV50 JFO48:JFZ50 IVS48:IWD50 ILW48:IMH50 ICA48:ICL50 HSE48:HSP50 HII48:HIT50 GYM48:GYX50 GOQ48:GPB50 GEU48:GFF50 FUY48:FVJ50 FLC48:FLN50 FBG48:FBR50 ERK48:ERV50 EHO48:EHZ50 DXS48:DYD50 DNW48:DOH50 DEA48:DEL50 CUE48:CUP50 CKI48:CKT50 CAM48:CAX50 BQQ48:BRB50 BGU48:BHF50 AWY48:AXJ50 ANC48:ANN50 V27:AD28 ANC26:ANN28 AWY26:AXJ28 BGU26:BHF28 BQQ26:BRB28 CAM26:CAX28 CKI26:CKT28 CUE26:CUP28 DEA26:DEL28 DNW26:DOH28 DXS26:DYD28 EHO26:EHZ28 ERK26:ERV28 FBG26:FBR28 FLC26:FLN28 FUY26:FVJ28 GEU26:GFF28 GOQ26:GPB28 GYM26:GYX28 HII26:HIT28 HSE26:HSP28 ICA26:ICL28 ILW26:IMH28 IVS26:IWD28 JFO26:JFZ28 JPK26:JPV28 JZG26:JZR28 KJC26:KJN28 KSY26:KTJ28 LCU26:LDF28 LMQ26:LNB28 LWM26:LWX28 MGI26:MGT28 MQE26:MQP28 NAA26:NAL28 NJW26:NKH28 NTS26:NUD28 ODO26:ODZ28 ONK26:ONV28 OXG26:OXR28 PHC26:PHN28 PQY26:PRJ28 QAU26:QBF28 QKQ26:QLB28 QUM26:QUX28 REI26:RET28 ROE26:ROP28 RYA26:RYL28 SHW26:SIH28 SRS26:SSD28 TBO26:TBZ28 TLK26:TLV28 TVG26:TVR28 UFC26:UFN28 UOY26:UPJ28 UYU26:UZF28 VIQ26:VJB28 VSM26:VSX28 WCI26:WCT28 WME26:WMP28 WWA26:WWL28 JO26:JZ28 TK26:TV28 ADG26:ADR28 V37:AC37 V38:AD39 V48:AC48 ANC37:ANN39 AWY37:AXJ39 BGU37:BHF39 BQQ37:BRB39 CAM37:CAX39 CKI37:CKT39 CUE37:CUP39 DEA37:DEL39 DNW37:DOH39 DXS37:DYD39 EHO37:EHZ39 ERK37:ERV39 FBG37:FBR39 FLC37:FLN39 FUY37:FVJ39 GEU37:GFF39 GOQ37:GPB39 GYM37:GYX39 HII37:HIT39 HSE37:HSP39 ICA37:ICL39 ILW37:IMH39 IVS37:IWD39 JFO37:JFZ39 JPK37:JPV39 JZG37:JZR39 KJC37:KJN39 KSY37:KTJ39 LCU37:LDF39 LMQ37:LNB39 LWM37:LWX39 MGI37:MGT39 MQE37:MQP39 NAA37:NAL39 NJW37:NKH39 NTS37:NUD39 ODO37:ODZ39 ONK37:ONV39 OXG37:OXR39 PHC37:PHN39 PQY37:PRJ39 QAU37:QBF39 QKQ37:QLB39 QUM37:QUX39 REI37:RET39 ROE37:ROP39 RYA37:RYL39 SHW37:SIH39 SRS37:SSD39 TBO37:TBZ39 TLK37:TLV39 TVG37:TVR39 UFC37:UFN39 UOY37:UPJ39 UYU37:UZF39 VIQ37:VJB39 VSM37:VSX39 WCI37:WCT39 WME37:WMP39 WWA37:WWL39 JO37:JZ39 TK37:TV39 ADG37:ADR39 ADG48:ADR50 L37:U39 L48:U50 L26:U28 L65580:AD65586 L983084:AD983090 L917548:AD917554 L852012:AD852018 L786476:AD786482 L720940:AD720946 L655404:AD655410 L589868:AD589874 L524332:AD524338 L458796:AD458802 L393260:AD393266 L327724:AD327730 L262188:AD262194 L196652:AD196658 L131116:AD131122" xr:uid="{00000000-0002-0000-0C00-000000000000}"/>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79 JT65579 TP65579 ADL65579 ANH65579 AXD65579 BGZ65579 BQV65579 CAR65579 CKN65579 CUJ65579 DEF65579 DOB65579 DXX65579 EHT65579 ERP65579 FBL65579 FLH65579 FVD65579 GEZ65579 GOV65579 GYR65579 HIN65579 HSJ65579 ICF65579 IMB65579 IVX65579 JFT65579 JPP65579 JZL65579 KJH65579 KTD65579 LCZ65579 LMV65579 LWR65579 MGN65579 MQJ65579 NAF65579 NKB65579 NTX65579 ODT65579 ONP65579 OXL65579 PHH65579 PRD65579 QAZ65579 QKV65579 QUR65579 REN65579 ROJ65579 RYF65579 SIB65579 SRX65579 TBT65579 TLP65579 TVL65579 UFH65579 UPD65579 UYZ65579 VIV65579 VSR65579 WCN65579 WMJ65579 WWF65579 Q131115 JT131115 TP131115 ADL131115 ANH131115 AXD131115 BGZ131115 BQV131115 CAR131115 CKN131115 CUJ131115 DEF131115 DOB131115 DXX131115 EHT131115 ERP131115 FBL131115 FLH131115 FVD131115 GEZ131115 GOV131115 GYR131115 HIN131115 HSJ131115 ICF131115 IMB131115 IVX131115 JFT131115 JPP131115 JZL131115 KJH131115 KTD131115 LCZ131115 LMV131115 LWR131115 MGN131115 MQJ131115 NAF131115 NKB131115 NTX131115 ODT131115 ONP131115 OXL131115 PHH131115 PRD131115 QAZ131115 QKV131115 QUR131115 REN131115 ROJ131115 RYF131115 SIB131115 SRX131115 TBT131115 TLP131115 TVL131115 UFH131115 UPD131115 UYZ131115 VIV131115 VSR131115 WCN131115 WMJ131115 WWF131115 Q196651 JT196651 TP196651 ADL196651 ANH196651 AXD196651 BGZ196651 BQV196651 CAR196651 CKN196651 CUJ196651 DEF196651 DOB196651 DXX196651 EHT196651 ERP196651 FBL196651 FLH196651 FVD196651 GEZ196651 GOV196651 GYR196651 HIN196651 HSJ196651 ICF196651 IMB196651 IVX196651 JFT196651 JPP196651 JZL196651 KJH196651 KTD196651 LCZ196651 LMV196651 LWR196651 MGN196651 MQJ196651 NAF196651 NKB196651 NTX196651 ODT196651 ONP196651 OXL196651 PHH196651 PRD196651 QAZ196651 QKV196651 QUR196651 REN196651 ROJ196651 RYF196651 SIB196651 SRX196651 TBT196651 TLP196651 TVL196651 UFH196651 UPD196651 UYZ196651 VIV196651 VSR196651 WCN196651 WMJ196651 WWF196651 Q262187 JT262187 TP262187 ADL262187 ANH262187 AXD262187 BGZ262187 BQV262187 CAR262187 CKN262187 CUJ262187 DEF262187 DOB262187 DXX262187 EHT262187 ERP262187 FBL262187 FLH262187 FVD262187 GEZ262187 GOV262187 GYR262187 HIN262187 HSJ262187 ICF262187 IMB262187 IVX262187 JFT262187 JPP262187 JZL262187 KJH262187 KTD262187 LCZ262187 LMV262187 LWR262187 MGN262187 MQJ262187 NAF262187 NKB262187 NTX262187 ODT262187 ONP262187 OXL262187 PHH262187 PRD262187 QAZ262187 QKV262187 QUR262187 REN262187 ROJ262187 RYF262187 SIB262187 SRX262187 TBT262187 TLP262187 TVL262187 UFH262187 UPD262187 UYZ262187 VIV262187 VSR262187 WCN262187 WMJ262187 WWF262187 Q327723 JT327723 TP327723 ADL327723 ANH327723 AXD327723 BGZ327723 BQV327723 CAR327723 CKN327723 CUJ327723 DEF327723 DOB327723 DXX327723 EHT327723 ERP327723 FBL327723 FLH327723 FVD327723 GEZ327723 GOV327723 GYR327723 HIN327723 HSJ327723 ICF327723 IMB327723 IVX327723 JFT327723 JPP327723 JZL327723 KJH327723 KTD327723 LCZ327723 LMV327723 LWR327723 MGN327723 MQJ327723 NAF327723 NKB327723 NTX327723 ODT327723 ONP327723 OXL327723 PHH327723 PRD327723 QAZ327723 QKV327723 QUR327723 REN327723 ROJ327723 RYF327723 SIB327723 SRX327723 TBT327723 TLP327723 TVL327723 UFH327723 UPD327723 UYZ327723 VIV327723 VSR327723 WCN327723 WMJ327723 WWF327723 Q393259 JT393259 TP393259 ADL393259 ANH393259 AXD393259 BGZ393259 BQV393259 CAR393259 CKN393259 CUJ393259 DEF393259 DOB393259 DXX393259 EHT393259 ERP393259 FBL393259 FLH393259 FVD393259 GEZ393259 GOV393259 GYR393259 HIN393259 HSJ393259 ICF393259 IMB393259 IVX393259 JFT393259 JPP393259 JZL393259 KJH393259 KTD393259 LCZ393259 LMV393259 LWR393259 MGN393259 MQJ393259 NAF393259 NKB393259 NTX393259 ODT393259 ONP393259 OXL393259 PHH393259 PRD393259 QAZ393259 QKV393259 QUR393259 REN393259 ROJ393259 RYF393259 SIB393259 SRX393259 TBT393259 TLP393259 TVL393259 UFH393259 UPD393259 UYZ393259 VIV393259 VSR393259 WCN393259 WMJ393259 WWF393259 Q458795 JT458795 TP458795 ADL458795 ANH458795 AXD458795 BGZ458795 BQV458795 CAR458795 CKN458795 CUJ458795 DEF458795 DOB458795 DXX458795 EHT458795 ERP458795 FBL458795 FLH458795 FVD458795 GEZ458795 GOV458795 GYR458795 HIN458795 HSJ458795 ICF458795 IMB458795 IVX458795 JFT458795 JPP458795 JZL458795 KJH458795 KTD458795 LCZ458795 LMV458795 LWR458795 MGN458795 MQJ458795 NAF458795 NKB458795 NTX458795 ODT458795 ONP458795 OXL458795 PHH458795 PRD458795 QAZ458795 QKV458795 QUR458795 REN458795 ROJ458795 RYF458795 SIB458795 SRX458795 TBT458795 TLP458795 TVL458795 UFH458795 UPD458795 UYZ458795 VIV458795 VSR458795 WCN458795 WMJ458795 WWF458795 Q524331 JT524331 TP524331 ADL524331 ANH524331 AXD524331 BGZ524331 BQV524331 CAR524331 CKN524331 CUJ524331 DEF524331 DOB524331 DXX524331 EHT524331 ERP524331 FBL524331 FLH524331 FVD524331 GEZ524331 GOV524331 GYR524331 HIN524331 HSJ524331 ICF524331 IMB524331 IVX524331 JFT524331 JPP524331 JZL524331 KJH524331 KTD524331 LCZ524331 LMV524331 LWR524331 MGN524331 MQJ524331 NAF524331 NKB524331 NTX524331 ODT524331 ONP524331 OXL524331 PHH524331 PRD524331 QAZ524331 QKV524331 QUR524331 REN524331 ROJ524331 RYF524331 SIB524331 SRX524331 TBT524331 TLP524331 TVL524331 UFH524331 UPD524331 UYZ524331 VIV524331 VSR524331 WCN524331 WMJ524331 WWF524331 Q589867 JT589867 TP589867 ADL589867 ANH589867 AXD589867 BGZ589867 BQV589867 CAR589867 CKN589867 CUJ589867 DEF589867 DOB589867 DXX589867 EHT589867 ERP589867 FBL589867 FLH589867 FVD589867 GEZ589867 GOV589867 GYR589867 HIN589867 HSJ589867 ICF589867 IMB589867 IVX589867 JFT589867 JPP589867 JZL589867 KJH589867 KTD589867 LCZ589867 LMV589867 LWR589867 MGN589867 MQJ589867 NAF589867 NKB589867 NTX589867 ODT589867 ONP589867 OXL589867 PHH589867 PRD589867 QAZ589867 QKV589867 QUR589867 REN589867 ROJ589867 RYF589867 SIB589867 SRX589867 TBT589867 TLP589867 TVL589867 UFH589867 UPD589867 UYZ589867 VIV589867 VSR589867 WCN589867 WMJ589867 WWF589867 Q655403 JT655403 TP655403 ADL655403 ANH655403 AXD655403 BGZ655403 BQV655403 CAR655403 CKN655403 CUJ655403 DEF655403 DOB655403 DXX655403 EHT655403 ERP655403 FBL655403 FLH655403 FVD655403 GEZ655403 GOV655403 GYR655403 HIN655403 HSJ655403 ICF655403 IMB655403 IVX655403 JFT655403 JPP655403 JZL655403 KJH655403 KTD655403 LCZ655403 LMV655403 LWR655403 MGN655403 MQJ655403 NAF655403 NKB655403 NTX655403 ODT655403 ONP655403 OXL655403 PHH655403 PRD655403 QAZ655403 QKV655403 QUR655403 REN655403 ROJ655403 RYF655403 SIB655403 SRX655403 TBT655403 TLP655403 TVL655403 UFH655403 UPD655403 UYZ655403 VIV655403 VSR655403 WCN655403 WMJ655403 WWF655403 Q720939 JT720939 TP720939 ADL720939 ANH720939 AXD720939 BGZ720939 BQV720939 CAR720939 CKN720939 CUJ720939 DEF720939 DOB720939 DXX720939 EHT720939 ERP720939 FBL720939 FLH720939 FVD720939 GEZ720939 GOV720939 GYR720939 HIN720939 HSJ720939 ICF720939 IMB720939 IVX720939 JFT720939 JPP720939 JZL720939 KJH720939 KTD720939 LCZ720939 LMV720939 LWR720939 MGN720939 MQJ720939 NAF720939 NKB720939 NTX720939 ODT720939 ONP720939 OXL720939 PHH720939 PRD720939 QAZ720939 QKV720939 QUR720939 REN720939 ROJ720939 RYF720939 SIB720939 SRX720939 TBT720939 TLP720939 TVL720939 UFH720939 UPD720939 UYZ720939 VIV720939 VSR720939 WCN720939 WMJ720939 WWF720939 Q786475 JT786475 TP786475 ADL786475 ANH786475 AXD786475 BGZ786475 BQV786475 CAR786475 CKN786475 CUJ786475 DEF786475 DOB786475 DXX786475 EHT786475 ERP786475 FBL786475 FLH786475 FVD786475 GEZ786475 GOV786475 GYR786475 HIN786475 HSJ786475 ICF786475 IMB786475 IVX786475 JFT786475 JPP786475 JZL786475 KJH786475 KTD786475 LCZ786475 LMV786475 LWR786475 MGN786475 MQJ786475 NAF786475 NKB786475 NTX786475 ODT786475 ONP786475 OXL786475 PHH786475 PRD786475 QAZ786475 QKV786475 QUR786475 REN786475 ROJ786475 RYF786475 SIB786475 SRX786475 TBT786475 TLP786475 TVL786475 UFH786475 UPD786475 UYZ786475 VIV786475 VSR786475 WCN786475 WMJ786475 WWF786475 Q852011 JT852011 TP852011 ADL852011 ANH852011 AXD852011 BGZ852011 BQV852011 CAR852011 CKN852011 CUJ852011 DEF852011 DOB852011 DXX852011 EHT852011 ERP852011 FBL852011 FLH852011 FVD852011 GEZ852011 GOV852011 GYR852011 HIN852011 HSJ852011 ICF852011 IMB852011 IVX852011 JFT852011 JPP852011 JZL852011 KJH852011 KTD852011 LCZ852011 LMV852011 LWR852011 MGN852011 MQJ852011 NAF852011 NKB852011 NTX852011 ODT852011 ONP852011 OXL852011 PHH852011 PRD852011 QAZ852011 QKV852011 QUR852011 REN852011 ROJ852011 RYF852011 SIB852011 SRX852011 TBT852011 TLP852011 TVL852011 UFH852011 UPD852011 UYZ852011 VIV852011 VSR852011 WCN852011 WMJ852011 WWF852011 Q917547 JT917547 TP917547 ADL917547 ANH917547 AXD917547 BGZ917547 BQV917547 CAR917547 CKN917547 CUJ917547 DEF917547 DOB917547 DXX917547 EHT917547 ERP917547 FBL917547 FLH917547 FVD917547 GEZ917547 GOV917547 GYR917547 HIN917547 HSJ917547 ICF917547 IMB917547 IVX917547 JFT917547 JPP917547 JZL917547 KJH917547 KTD917547 LCZ917547 LMV917547 LWR917547 MGN917547 MQJ917547 NAF917547 NKB917547 NTX917547 ODT917547 ONP917547 OXL917547 PHH917547 PRD917547 QAZ917547 QKV917547 QUR917547 REN917547 ROJ917547 RYF917547 SIB917547 SRX917547 TBT917547 TLP917547 TVL917547 UFH917547 UPD917547 UYZ917547 VIV917547 VSR917547 WCN917547 WMJ917547 WWF917547 Q983083 JT983083 TP983083 ADL983083 ANH983083 AXD983083 BGZ983083 BQV983083 CAR983083 CKN983083 CUJ983083 DEF983083 DOB983083 DXX983083 EHT983083 ERP983083 FBL983083 FLH983083 FVD983083 GEZ983083 GOV983083 GYR983083 HIN983083 HSJ983083 ICF983083 IMB983083 IVX983083 JFT983083 JPP983083 JZL983083 KJH983083 KTD983083 LCZ983083 LMV983083 LWR983083 MGN983083 MQJ983083 NAF983083 NKB983083 NTX983083 ODT983083 ONP983083 OXL983083 PHH983083 PRD983083 QAZ983083 QKV983083 QUR983083 REN983083 ROJ983083 RYF983083 SIB983083 SRX983083 TBT983083 TLP983083 TVL983083 UFH983083 UPD983083 UYZ983083 VIV983083 VSR983083 WCN983083 WMJ983083 WWF983083 Q36 JT36 TP36 ADL36 ANH36 AXD36 BGZ36 BQV36 CAR36 CKN36 CUJ36 DEF36 DOB36 DXX36 EHT36 ERP36 FBL36 FLH36 FVD36 GEZ36 GOV36 GYR36 HIN36 HSJ36 ICF36 IMB36 IVX36 JFT36 JPP36 JZL36 KJH36 KTD36 LCZ36 LMV36 LWR36 MGN36 MQJ36 NAF36 NKB36 NTX36 ODT36 ONP36 OXL36 PHH36 PRD36 QAZ36 QKV36 QUR36 REN36 ROJ36 RYF36 SIB36 SRX36 TBT36 TLP36 TVL36 UFH36 UPD36 UYZ36 VIV36 VSR36 WCN36 WMJ36 WWF36 Q47 JT47 TP47 ADL47 ANH47 AXD47 BGZ47 BQV47 CAR47 CKN47 CUJ47 DEF47 DOB47 DXX47 EHT47 ERP47 FBL47 FLH47 FVD47 GEZ47 GOV47 GYR47 HIN47 HSJ47 ICF47 IMB47 IVX47 JFT47 JPP47 JZL47 KJH47 KTD47 LCZ47 LMV47 LWR47 MGN47 MQJ47 NAF47 NKB47 NTX47 ODT47 ONP47 OXL47 PHH47 PRD47 QAZ47 QKV47 QUR47 REN47 ROJ47 RYF47 SIB47 SRX47 TBT47 TLP47 TVL47 UFH47 UPD47 UYZ47 VIV47 VSR47 WCN47 WMJ47 WWF47 X36 X65579 X131115 X196651 X262187 X327723 X393259 X458795 X524331 X589867 X655403 X720939 X786475 X852011 X917547 X983083 X25 X47" xr:uid="{00000000-0002-0000-0C00-000001000000}"/>
    <dataValidation allowBlank="1" showInputMessage="1" showErrorMessage="1" prompt="Для выбора выполните двойной щелчок левой клавиши мыши по соответствующей ячейке." sqref="S65578 JV65578 TR65578 ADN65578 ANJ65578 AXF65578 BHB65578 BQX65578 CAT65578 CKP65578 CUL65578 DEH65578 DOD65578 DXZ65578 EHV65578 ERR65578 FBN65578 FLJ65578 FVF65578 GFB65578 GOX65578 GYT65578 HIP65578 HSL65578 ICH65578 IMD65578 IVZ65578 JFV65578 JPR65578 JZN65578 KJJ65578 KTF65578 LDB65578 LMX65578 LWT65578 MGP65578 MQL65578 NAH65578 NKD65578 NTZ65578 ODV65578 ONR65578 OXN65578 PHJ65578 PRF65578 QBB65578 QKX65578 QUT65578 REP65578 ROL65578 RYH65578 SID65578 SRZ65578 TBV65578 TLR65578 TVN65578 UFJ65578 UPF65578 UZB65578 VIX65578 VST65578 WCP65578 WML65578 WWH65578 S131114 JV131114 TR131114 ADN131114 ANJ131114 AXF131114 BHB131114 BQX131114 CAT131114 CKP131114 CUL131114 DEH131114 DOD131114 DXZ131114 EHV131114 ERR131114 FBN131114 FLJ131114 FVF131114 GFB131114 GOX131114 GYT131114 HIP131114 HSL131114 ICH131114 IMD131114 IVZ131114 JFV131114 JPR131114 JZN131114 KJJ131114 KTF131114 LDB131114 LMX131114 LWT131114 MGP131114 MQL131114 NAH131114 NKD131114 NTZ131114 ODV131114 ONR131114 OXN131114 PHJ131114 PRF131114 QBB131114 QKX131114 QUT131114 REP131114 ROL131114 RYH131114 SID131114 SRZ131114 TBV131114 TLR131114 TVN131114 UFJ131114 UPF131114 UZB131114 VIX131114 VST131114 WCP131114 WML131114 WWH131114 S196650 JV196650 TR196650 ADN196650 ANJ196650 AXF196650 BHB196650 BQX196650 CAT196650 CKP196650 CUL196650 DEH196650 DOD196650 DXZ196650 EHV196650 ERR196650 FBN196650 FLJ196650 FVF196650 GFB196650 GOX196650 GYT196650 HIP196650 HSL196650 ICH196650 IMD196650 IVZ196650 JFV196650 JPR196650 JZN196650 KJJ196650 KTF196650 LDB196650 LMX196650 LWT196650 MGP196650 MQL196650 NAH196650 NKD196650 NTZ196650 ODV196650 ONR196650 OXN196650 PHJ196650 PRF196650 QBB196650 QKX196650 QUT196650 REP196650 ROL196650 RYH196650 SID196650 SRZ196650 TBV196650 TLR196650 TVN196650 UFJ196650 UPF196650 UZB196650 VIX196650 VST196650 WCP196650 WML196650 WWH196650 S262186 JV262186 TR262186 ADN262186 ANJ262186 AXF262186 BHB262186 BQX262186 CAT262186 CKP262186 CUL262186 DEH262186 DOD262186 DXZ262186 EHV262186 ERR262186 FBN262186 FLJ262186 FVF262186 GFB262186 GOX262186 GYT262186 HIP262186 HSL262186 ICH262186 IMD262186 IVZ262186 JFV262186 JPR262186 JZN262186 KJJ262186 KTF262186 LDB262186 LMX262186 LWT262186 MGP262186 MQL262186 NAH262186 NKD262186 NTZ262186 ODV262186 ONR262186 OXN262186 PHJ262186 PRF262186 QBB262186 QKX262186 QUT262186 REP262186 ROL262186 RYH262186 SID262186 SRZ262186 TBV262186 TLR262186 TVN262186 UFJ262186 UPF262186 UZB262186 VIX262186 VST262186 WCP262186 WML262186 WWH262186 S327722 JV327722 TR327722 ADN327722 ANJ327722 AXF327722 BHB327722 BQX327722 CAT327722 CKP327722 CUL327722 DEH327722 DOD327722 DXZ327722 EHV327722 ERR327722 FBN327722 FLJ327722 FVF327722 GFB327722 GOX327722 GYT327722 HIP327722 HSL327722 ICH327722 IMD327722 IVZ327722 JFV327722 JPR327722 JZN327722 KJJ327722 KTF327722 LDB327722 LMX327722 LWT327722 MGP327722 MQL327722 NAH327722 NKD327722 NTZ327722 ODV327722 ONR327722 OXN327722 PHJ327722 PRF327722 QBB327722 QKX327722 QUT327722 REP327722 ROL327722 RYH327722 SID327722 SRZ327722 TBV327722 TLR327722 TVN327722 UFJ327722 UPF327722 UZB327722 VIX327722 VST327722 WCP327722 WML327722 WWH327722 S393258 JV393258 TR393258 ADN393258 ANJ393258 AXF393258 BHB393258 BQX393258 CAT393258 CKP393258 CUL393258 DEH393258 DOD393258 DXZ393258 EHV393258 ERR393258 FBN393258 FLJ393258 FVF393258 GFB393258 GOX393258 GYT393258 HIP393258 HSL393258 ICH393258 IMD393258 IVZ393258 JFV393258 JPR393258 JZN393258 KJJ393258 KTF393258 LDB393258 LMX393258 LWT393258 MGP393258 MQL393258 NAH393258 NKD393258 NTZ393258 ODV393258 ONR393258 OXN393258 PHJ393258 PRF393258 QBB393258 QKX393258 QUT393258 REP393258 ROL393258 RYH393258 SID393258 SRZ393258 TBV393258 TLR393258 TVN393258 UFJ393258 UPF393258 UZB393258 VIX393258 VST393258 WCP393258 WML393258 WWH393258 S458794 JV458794 TR458794 ADN458794 ANJ458794 AXF458794 BHB458794 BQX458794 CAT458794 CKP458794 CUL458794 DEH458794 DOD458794 DXZ458794 EHV458794 ERR458794 FBN458794 FLJ458794 FVF458794 GFB458794 GOX458794 GYT458794 HIP458794 HSL458794 ICH458794 IMD458794 IVZ458794 JFV458794 JPR458794 JZN458794 KJJ458794 KTF458794 LDB458794 LMX458794 LWT458794 MGP458794 MQL458794 NAH458794 NKD458794 NTZ458794 ODV458794 ONR458794 OXN458794 PHJ458794 PRF458794 QBB458794 QKX458794 QUT458794 REP458794 ROL458794 RYH458794 SID458794 SRZ458794 TBV458794 TLR458794 TVN458794 UFJ458794 UPF458794 UZB458794 VIX458794 VST458794 WCP458794 WML458794 WWH458794 S524330 JV524330 TR524330 ADN524330 ANJ524330 AXF524330 BHB524330 BQX524330 CAT524330 CKP524330 CUL524330 DEH524330 DOD524330 DXZ524330 EHV524330 ERR524330 FBN524330 FLJ524330 FVF524330 GFB524330 GOX524330 GYT524330 HIP524330 HSL524330 ICH524330 IMD524330 IVZ524330 JFV524330 JPR524330 JZN524330 KJJ524330 KTF524330 LDB524330 LMX524330 LWT524330 MGP524330 MQL524330 NAH524330 NKD524330 NTZ524330 ODV524330 ONR524330 OXN524330 PHJ524330 PRF524330 QBB524330 QKX524330 QUT524330 REP524330 ROL524330 RYH524330 SID524330 SRZ524330 TBV524330 TLR524330 TVN524330 UFJ524330 UPF524330 UZB524330 VIX524330 VST524330 WCP524330 WML524330 WWH524330 S589866 JV589866 TR589866 ADN589866 ANJ589866 AXF589866 BHB589866 BQX589866 CAT589866 CKP589866 CUL589866 DEH589866 DOD589866 DXZ589866 EHV589866 ERR589866 FBN589866 FLJ589866 FVF589866 GFB589866 GOX589866 GYT589866 HIP589866 HSL589866 ICH589866 IMD589866 IVZ589866 JFV589866 JPR589866 JZN589866 KJJ589866 KTF589866 LDB589866 LMX589866 LWT589866 MGP589866 MQL589866 NAH589866 NKD589866 NTZ589866 ODV589866 ONR589866 OXN589866 PHJ589866 PRF589866 QBB589866 QKX589866 QUT589866 REP589866 ROL589866 RYH589866 SID589866 SRZ589866 TBV589866 TLR589866 TVN589866 UFJ589866 UPF589866 UZB589866 VIX589866 VST589866 WCP589866 WML589866 WWH589866 S655402 JV655402 TR655402 ADN655402 ANJ655402 AXF655402 BHB655402 BQX655402 CAT655402 CKP655402 CUL655402 DEH655402 DOD655402 DXZ655402 EHV655402 ERR655402 FBN655402 FLJ655402 FVF655402 GFB655402 GOX655402 GYT655402 HIP655402 HSL655402 ICH655402 IMD655402 IVZ655402 JFV655402 JPR655402 JZN655402 KJJ655402 KTF655402 LDB655402 LMX655402 LWT655402 MGP655402 MQL655402 NAH655402 NKD655402 NTZ655402 ODV655402 ONR655402 OXN655402 PHJ655402 PRF655402 QBB655402 QKX655402 QUT655402 REP655402 ROL655402 RYH655402 SID655402 SRZ655402 TBV655402 TLR655402 TVN655402 UFJ655402 UPF655402 UZB655402 VIX655402 VST655402 WCP655402 WML655402 WWH655402 S720938 JV720938 TR720938 ADN720938 ANJ720938 AXF720938 BHB720938 BQX720938 CAT720938 CKP720938 CUL720938 DEH720938 DOD720938 DXZ720938 EHV720938 ERR720938 FBN720938 FLJ720938 FVF720938 GFB720938 GOX720938 GYT720938 HIP720938 HSL720938 ICH720938 IMD720938 IVZ720938 JFV720938 JPR720938 JZN720938 KJJ720938 KTF720938 LDB720938 LMX720938 LWT720938 MGP720938 MQL720938 NAH720938 NKD720938 NTZ720938 ODV720938 ONR720938 OXN720938 PHJ720938 PRF720938 QBB720938 QKX720938 QUT720938 REP720938 ROL720938 RYH720938 SID720938 SRZ720938 TBV720938 TLR720938 TVN720938 UFJ720938 UPF720938 UZB720938 VIX720938 VST720938 WCP720938 WML720938 WWH720938 S786474 JV786474 TR786474 ADN786474 ANJ786474 AXF786474 BHB786474 BQX786474 CAT786474 CKP786474 CUL786474 DEH786474 DOD786474 DXZ786474 EHV786474 ERR786474 FBN786474 FLJ786474 FVF786474 GFB786474 GOX786474 GYT786474 HIP786474 HSL786474 ICH786474 IMD786474 IVZ786474 JFV786474 JPR786474 JZN786474 KJJ786474 KTF786474 LDB786474 LMX786474 LWT786474 MGP786474 MQL786474 NAH786474 NKD786474 NTZ786474 ODV786474 ONR786474 OXN786474 PHJ786474 PRF786474 QBB786474 QKX786474 QUT786474 REP786474 ROL786474 RYH786474 SID786474 SRZ786474 TBV786474 TLR786474 TVN786474 UFJ786474 UPF786474 UZB786474 VIX786474 VST786474 WCP786474 WML786474 WWH786474 S852010 JV852010 TR852010 ADN852010 ANJ852010 AXF852010 BHB852010 BQX852010 CAT852010 CKP852010 CUL852010 DEH852010 DOD852010 DXZ852010 EHV852010 ERR852010 FBN852010 FLJ852010 FVF852010 GFB852010 GOX852010 GYT852010 HIP852010 HSL852010 ICH852010 IMD852010 IVZ852010 JFV852010 JPR852010 JZN852010 KJJ852010 KTF852010 LDB852010 LMX852010 LWT852010 MGP852010 MQL852010 NAH852010 NKD852010 NTZ852010 ODV852010 ONR852010 OXN852010 PHJ852010 PRF852010 QBB852010 QKX852010 QUT852010 REP852010 ROL852010 RYH852010 SID852010 SRZ852010 TBV852010 TLR852010 TVN852010 UFJ852010 UPF852010 UZB852010 VIX852010 VST852010 WCP852010 WML852010 WWH852010 S917546 JV917546 TR917546 ADN917546 ANJ917546 AXF917546 BHB917546 BQX917546 CAT917546 CKP917546 CUL917546 DEH917546 DOD917546 DXZ917546 EHV917546 ERR917546 FBN917546 FLJ917546 FVF917546 GFB917546 GOX917546 GYT917546 HIP917546 HSL917546 ICH917546 IMD917546 IVZ917546 JFV917546 JPR917546 JZN917546 KJJ917546 KTF917546 LDB917546 LMX917546 LWT917546 MGP917546 MQL917546 NAH917546 NKD917546 NTZ917546 ODV917546 ONR917546 OXN917546 PHJ917546 PRF917546 QBB917546 QKX917546 QUT917546 REP917546 ROL917546 RYH917546 SID917546 SRZ917546 TBV917546 TLR917546 TVN917546 UFJ917546 UPF917546 UZB917546 VIX917546 VST917546 WCP917546 WML917546 WWH917546 S983082 JV983082 TR983082 ADN983082 ANJ983082 AXF983082 BHB983082 BQX983082 CAT983082 CKP983082 CUL983082 DEH983082 DOD983082 DXZ983082 EHV983082 ERR983082 FBN983082 FLJ983082 FVF983082 GFB983082 GOX983082 GYT983082 HIP983082 HSL983082 ICH983082 IMD983082 IVZ983082 JFV983082 JPR983082 JZN983082 KJJ983082 KTF983082 LDB983082 LMX983082 LWT983082 MGP983082 MQL983082 NAH983082 NKD983082 NTZ983082 ODV983082 ONR983082 OXN983082 PHJ983082 PRF983082 QBB983082 QKX983082 QUT983082 REP983082 ROL983082 RYH983082 SID983082 SRZ983082 TBV983082 TLR983082 TVN983082 UFJ983082 UPF983082 UZB983082 VIX983082 VST983082 WCP983082 WML983082 WWH983082 U524330 U589866 JX65578 TT65578 ADP65578 ANL65578 AXH65578 BHD65578 BQZ65578 CAV65578 CKR65578 CUN65578 DEJ65578 DOF65578 DYB65578 EHX65578 ERT65578 FBP65578 FLL65578 FVH65578 GFD65578 GOZ65578 GYV65578 HIR65578 HSN65578 ICJ65578 IMF65578 IWB65578 JFX65578 JPT65578 JZP65578 KJL65578 KTH65578 LDD65578 LMZ65578 LWV65578 MGR65578 MQN65578 NAJ65578 NKF65578 NUB65578 ODX65578 ONT65578 OXP65578 PHL65578 PRH65578 QBD65578 QKZ65578 QUV65578 RER65578 RON65578 RYJ65578 SIF65578 SSB65578 TBX65578 TLT65578 TVP65578 UFL65578 UPH65578 UZD65578 VIZ65578 VSV65578 WCR65578 WMN65578 WWJ65578 U655402 JX131114 TT131114 ADP131114 ANL131114 AXH131114 BHD131114 BQZ131114 CAV131114 CKR131114 CUN131114 DEJ131114 DOF131114 DYB131114 EHX131114 ERT131114 FBP131114 FLL131114 FVH131114 GFD131114 GOZ131114 GYV131114 HIR131114 HSN131114 ICJ131114 IMF131114 IWB131114 JFX131114 JPT131114 JZP131114 KJL131114 KTH131114 LDD131114 LMZ131114 LWV131114 MGR131114 MQN131114 NAJ131114 NKF131114 NUB131114 ODX131114 ONT131114 OXP131114 PHL131114 PRH131114 QBD131114 QKZ131114 QUV131114 RER131114 RON131114 RYJ131114 SIF131114 SSB131114 TBX131114 TLT131114 TVP131114 UFL131114 UPH131114 UZD131114 VIZ131114 VSV131114 WCR131114 WMN131114 WWJ131114 U720938 JX196650 TT196650 ADP196650 ANL196650 AXH196650 BHD196650 BQZ196650 CAV196650 CKR196650 CUN196650 DEJ196650 DOF196650 DYB196650 EHX196650 ERT196650 FBP196650 FLL196650 FVH196650 GFD196650 GOZ196650 GYV196650 HIR196650 HSN196650 ICJ196650 IMF196650 IWB196650 JFX196650 JPT196650 JZP196650 KJL196650 KTH196650 LDD196650 LMZ196650 LWV196650 MGR196650 MQN196650 NAJ196650 NKF196650 NUB196650 ODX196650 ONT196650 OXP196650 PHL196650 PRH196650 QBD196650 QKZ196650 QUV196650 RER196650 RON196650 RYJ196650 SIF196650 SSB196650 TBX196650 TLT196650 TVP196650 UFL196650 UPH196650 UZD196650 VIZ196650 VSV196650 WCR196650 WMN196650 WWJ196650 U786474 JX262186 TT262186 ADP262186 ANL262186 AXH262186 BHD262186 BQZ262186 CAV262186 CKR262186 CUN262186 DEJ262186 DOF262186 DYB262186 EHX262186 ERT262186 FBP262186 FLL262186 FVH262186 GFD262186 GOZ262186 GYV262186 HIR262186 HSN262186 ICJ262186 IMF262186 IWB262186 JFX262186 JPT262186 JZP262186 KJL262186 KTH262186 LDD262186 LMZ262186 LWV262186 MGR262186 MQN262186 NAJ262186 NKF262186 NUB262186 ODX262186 ONT262186 OXP262186 PHL262186 PRH262186 QBD262186 QKZ262186 QUV262186 RER262186 RON262186 RYJ262186 SIF262186 SSB262186 TBX262186 TLT262186 TVP262186 UFL262186 UPH262186 UZD262186 VIZ262186 VSV262186 WCR262186 WMN262186 WWJ262186 U852010 JX327722 TT327722 ADP327722 ANL327722 AXH327722 BHD327722 BQZ327722 CAV327722 CKR327722 CUN327722 DEJ327722 DOF327722 DYB327722 EHX327722 ERT327722 FBP327722 FLL327722 FVH327722 GFD327722 GOZ327722 GYV327722 HIR327722 HSN327722 ICJ327722 IMF327722 IWB327722 JFX327722 JPT327722 JZP327722 KJL327722 KTH327722 LDD327722 LMZ327722 LWV327722 MGR327722 MQN327722 NAJ327722 NKF327722 NUB327722 ODX327722 ONT327722 OXP327722 PHL327722 PRH327722 QBD327722 QKZ327722 QUV327722 RER327722 RON327722 RYJ327722 SIF327722 SSB327722 TBX327722 TLT327722 TVP327722 UFL327722 UPH327722 UZD327722 VIZ327722 VSV327722 WCR327722 WMN327722 WWJ327722 U917546 JX393258 TT393258 ADP393258 ANL393258 AXH393258 BHD393258 BQZ393258 CAV393258 CKR393258 CUN393258 DEJ393258 DOF393258 DYB393258 EHX393258 ERT393258 FBP393258 FLL393258 FVH393258 GFD393258 GOZ393258 GYV393258 HIR393258 HSN393258 ICJ393258 IMF393258 IWB393258 JFX393258 JPT393258 JZP393258 KJL393258 KTH393258 LDD393258 LMZ393258 LWV393258 MGR393258 MQN393258 NAJ393258 NKF393258 NUB393258 ODX393258 ONT393258 OXP393258 PHL393258 PRH393258 QBD393258 QKZ393258 QUV393258 RER393258 RON393258 RYJ393258 SIF393258 SSB393258 TBX393258 TLT393258 TVP393258 UFL393258 UPH393258 UZD393258 VIZ393258 VSV393258 WCR393258 WMN393258 WWJ393258 U983082 JX458794 TT458794 ADP458794 ANL458794 AXH458794 BHD458794 BQZ458794 CAV458794 CKR458794 CUN458794 DEJ458794 DOF458794 DYB458794 EHX458794 ERT458794 FBP458794 FLL458794 FVH458794 GFD458794 GOZ458794 GYV458794 HIR458794 HSN458794 ICJ458794 IMF458794 IWB458794 JFX458794 JPT458794 JZP458794 KJL458794 KTH458794 LDD458794 LMZ458794 LWV458794 MGR458794 MQN458794 NAJ458794 NKF458794 NUB458794 ODX458794 ONT458794 OXP458794 PHL458794 PRH458794 QBD458794 QKZ458794 QUV458794 RER458794 RON458794 RYJ458794 SIF458794 SSB458794 TBX458794 TLT458794 TVP458794 UFL458794 UPH458794 UZD458794 VIZ458794 VSV458794 WCR458794 WMN458794 WWJ458794 U65578 JX524330 TT524330 ADP524330 ANL524330 AXH524330 BHD524330 BQZ524330 CAV524330 CKR524330 CUN524330 DEJ524330 DOF524330 DYB524330 EHX524330 ERT524330 FBP524330 FLL524330 FVH524330 GFD524330 GOZ524330 GYV524330 HIR524330 HSN524330 ICJ524330 IMF524330 IWB524330 JFX524330 JPT524330 JZP524330 KJL524330 KTH524330 LDD524330 LMZ524330 LWV524330 MGR524330 MQN524330 NAJ524330 NKF524330 NUB524330 ODX524330 ONT524330 OXP524330 PHL524330 PRH524330 QBD524330 QKZ524330 QUV524330 RER524330 RON524330 RYJ524330 SIF524330 SSB524330 TBX524330 TLT524330 TVP524330 UFL524330 UPH524330 UZD524330 VIZ524330 VSV524330 WCR524330 WMN524330 WWJ524330 U131114 JX589866 TT589866 ADP589866 ANL589866 AXH589866 BHD589866 BQZ589866 CAV589866 CKR589866 CUN589866 DEJ589866 DOF589866 DYB589866 EHX589866 ERT589866 FBP589866 FLL589866 FVH589866 GFD589866 GOZ589866 GYV589866 HIR589866 HSN589866 ICJ589866 IMF589866 IWB589866 JFX589866 JPT589866 JZP589866 KJL589866 KTH589866 LDD589866 LMZ589866 LWV589866 MGR589866 MQN589866 NAJ589866 NKF589866 NUB589866 ODX589866 ONT589866 OXP589866 PHL589866 PRH589866 QBD589866 QKZ589866 QUV589866 RER589866 RON589866 RYJ589866 SIF589866 SSB589866 TBX589866 TLT589866 TVP589866 UFL589866 UPH589866 UZD589866 VIZ589866 VSV589866 WCR589866 WMN589866 WWJ589866 U196650 JX655402 TT655402 ADP655402 ANL655402 AXH655402 BHD655402 BQZ655402 CAV655402 CKR655402 CUN655402 DEJ655402 DOF655402 DYB655402 EHX655402 ERT655402 FBP655402 FLL655402 FVH655402 GFD655402 GOZ655402 GYV655402 HIR655402 HSN655402 ICJ655402 IMF655402 IWB655402 JFX655402 JPT655402 JZP655402 KJL655402 KTH655402 LDD655402 LMZ655402 LWV655402 MGR655402 MQN655402 NAJ655402 NKF655402 NUB655402 ODX655402 ONT655402 OXP655402 PHL655402 PRH655402 QBD655402 QKZ655402 QUV655402 RER655402 RON655402 RYJ655402 SIF655402 SSB655402 TBX655402 TLT655402 TVP655402 UFL655402 UPH655402 UZD655402 VIZ655402 VSV655402 WCR655402 WMN655402 WWJ655402 U262186 JX720938 TT720938 ADP720938 ANL720938 AXH720938 BHD720938 BQZ720938 CAV720938 CKR720938 CUN720938 DEJ720938 DOF720938 DYB720938 EHX720938 ERT720938 FBP720938 FLL720938 FVH720938 GFD720938 GOZ720938 GYV720938 HIR720938 HSN720938 ICJ720938 IMF720938 IWB720938 JFX720938 JPT720938 JZP720938 KJL720938 KTH720938 LDD720938 LMZ720938 LWV720938 MGR720938 MQN720938 NAJ720938 NKF720938 NUB720938 ODX720938 ONT720938 OXP720938 PHL720938 PRH720938 QBD720938 QKZ720938 QUV720938 RER720938 RON720938 RYJ720938 SIF720938 SSB720938 TBX720938 TLT720938 TVP720938 UFL720938 UPH720938 UZD720938 VIZ720938 VSV720938 WCR720938 WMN720938 WWJ720938 WWJ24 JX786474 TT786474 ADP786474 ANL786474 AXH786474 BHD786474 BQZ786474 CAV786474 CKR786474 CUN786474 DEJ786474 DOF786474 DYB786474 EHX786474 ERT786474 FBP786474 FLL786474 FVH786474 GFD786474 GOZ786474 GYV786474 HIR786474 HSN786474 ICJ786474 IMF786474 IWB786474 JFX786474 JPT786474 JZP786474 KJL786474 KTH786474 LDD786474 LMZ786474 LWV786474 MGR786474 MQN786474 NAJ786474 NKF786474 NUB786474 ODX786474 ONT786474 OXP786474 PHL786474 PRH786474 QBD786474 QKZ786474 QUV786474 RER786474 RON786474 RYJ786474 SIF786474 SSB786474 TBX786474 TLT786474 TVP786474 UFL786474 UPH786474 UZD786474 VIZ786474 VSV786474 WCR786474 WMN786474 WWJ786474 U24 JX852010 TT852010 ADP852010 ANL852010 AXH852010 BHD852010 BQZ852010 CAV852010 CKR852010 CUN852010 DEJ852010 DOF852010 DYB852010 EHX852010 ERT852010 FBP852010 FLL852010 FVH852010 GFD852010 GOZ852010 GYV852010 HIR852010 HSN852010 ICJ852010 IMF852010 IWB852010 JFX852010 JPT852010 JZP852010 KJL852010 KTH852010 LDD852010 LMZ852010 LWV852010 MGR852010 MQN852010 NAJ852010 NKF852010 NUB852010 ODX852010 ONT852010 OXP852010 PHL852010 PRH852010 QBD852010 QKZ852010 QUV852010 RER852010 RON852010 RYJ852010 SIF852010 SSB852010 TBX852010 TLT852010 TVP852010 UFL852010 UPH852010 UZD852010 VIZ852010 VSV852010 WCR852010 WMN852010 WWJ852010 JX917546 TT917546 ADP917546 ANL917546 AXH917546 BHD917546 BQZ917546 CAV917546 CKR917546 CUN917546 DEJ917546 DOF917546 DYB917546 EHX917546 ERT917546 FBP917546 FLL917546 FVH917546 GFD917546 GOZ917546 GYV917546 HIR917546 HSN917546 ICJ917546 IMF917546 IWB917546 JFX917546 JPT917546 JZP917546 KJL917546 KTH917546 LDD917546 LMZ917546 LWV917546 MGR917546 MQN917546 NAJ917546 NKF917546 NUB917546 ODX917546 ONT917546 OXP917546 PHL917546 PRH917546 QBD917546 QKZ917546 QUV917546 RER917546 RON917546 RYJ917546 SIF917546 SSB917546 TBX917546 TLT917546 TVP917546 UFL917546 UPH917546 UZD917546 VIZ917546 VSV917546 WCR917546 WMN917546 WWJ917546 WWJ983082 JX983082 TT983082 ADP983082 ANL983082 AXH983082 BHD983082 BQZ983082 CAV983082 CKR983082 CUN983082 DEJ983082 DOF983082 DYB983082 EHX983082 ERT983082 FBP983082 FLL983082 FVH983082 GFD983082 GOZ983082 GYV983082 HIR983082 HSN983082 ICJ983082 IMF983082 IWB983082 JFX983082 JPT983082 JZP983082 KJL983082 KTH983082 LDD983082 LMZ983082 LWV983082 MGR983082 MQN983082 NAJ983082 NKF983082 NUB983082 ODX983082 ONT983082 OXP983082 PHL983082 PRH983082 QBD983082 QKZ983082 QUV983082 RER983082 RON983082 RYJ983082 SIF983082 SSB983082 TBX983082 TLT983082 TVP983082 UFL983082 UPH983082 UZD983082 VIZ983082 VSV983082 WCR983082 WMN983082 WMN24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U327722 U393258 U35 S24 JV35 S35 WWJ35 WMN35 WCR35 VSV35 VIZ35 UZD35 UPH35 UFL35 TVP35 TLT35 TBX35 SSB35 SIF35 RYJ35 RON35 RER35 QUV35 QKZ35 QBD35 PRH35 PHL35 OXP35 ONT35 ODX35 NUB35 NKF35 NAJ35 MQN35 MGR35 LWV35 LMZ35 LDD35 KTH35 KJL35 JZP35 JPT35 JFX35 IWB35 IMF35 ICJ35 HSN35 HIR35 GYV35 GOZ35 GFD35 FVH35 FLL35 FBP35 ERT35 EHX35 DYB35 DOF35 DEJ35 CUN35 CKR35 CAV35 BQZ35 BHD35 AXH35 ANL35 ADP35 TT35 TR35 JX35 WWH35 WML35 WCP35 VST35 VIX35 UZB35 UPF35 UFJ35 TVN35 TLR35 TBV35 SRZ35 SID35 RYH35 ROL35 REP35 QUT35 QKX35 QBB35 PRF35 PHJ35 OXN35 ONR35 ODV35 NTZ35 NKD35 NAH35 MQL35 MGP35 LWT35 LMX35 LDB35 KTF35 KJJ35 JZN35 JPR35 JFV35 IVZ35 IMD35 ICH35 HSL35 HIP35 GYT35 GOX35 GFB35 FVF35 FLJ35 FBN35 ERR35 EHV35 DXZ35 DOD35 DEH35 CUL35 CKP35 CAT35 BQX35 BHB35 AXF35 ANJ35 ADN35 U46 JV46 S46 WWJ46 WMN46 WCR46 VSV46 VIZ46 UZD46 UPH46 UFL46 TVP46 TLT46 TBX46 SSB46 SIF46 RYJ46 RON46 RER46 QUV46 QKZ46 QBD46 PRH46 PHL46 OXP46 ONT46 ODX46 NUB46 NKF46 NAJ46 MQN46 MGR46 LWV46 LMZ46 LDD46 KTH46 KJL46 JZP46 JPT46 JFX46 IWB46 IMF46 ICJ46 HSN46 HIR46 GYV46 GOZ46 GFD46 FVH46 FLL46 FBP46 ERT46 EHX46 DYB46 DOF46 DEJ46 CUN46 CKR46 CAV46 BQZ46 BHD46 AXH46 ANL46 ADP46 TT46 TR46 JX46 WWH46 WML46 WCP46 VST46 VIX46 UZB46 UPF46 UFJ46 TVN46 TLR46 TBV46 SRZ46 SID46 RYH46 ROL46 REP46 QUT46 QKX46 QBB46 PRF46 PHJ46 OXN46 ONR46 ODV46 NTZ46 NKD46 NAH46 MQL46 MGP46 LWT46 LMX46 LDB46 KTF46 KJJ46 JZN46 JPR46 JFV46 IVZ46 IMD46 ICH46 HSL46 HIP46 GYT46 GOX46 GFB46 FVF46 FLJ46 FBN46 ERR46 EHV46 DXZ46 DOD46 DEH46 CUL46 CKP46 CAT46 BQX46 BHB46 AXF46 ANJ46 ADN46 U458794 Z65578 Z131114 Z196650 Z262186 Z327722 Z393258 Z458794 Z524330 Z589866 Z655402 Z720938 Z786474 Z852010 Z917546 Z983082 AB524330 AB589866 AB655402 AB720938 AB786474 AB852010 AB917546 AB983082 AB65578 AB131114 AB196650 AB262186 AB35 AB327722 AB393258 AB24 AB458794 Z24 Z35 AB46 Z46" xr:uid="{00000000-0002-0000-0C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78 JU65578 TQ65578 ADM65578 ANI65578 AXE65578 BHA65578 BQW65578 CAS65578 CKO65578 CUK65578 DEG65578 DOC65578 DXY65578 EHU65578 ERQ65578 FBM65578 FLI65578 FVE65578 GFA65578 GOW65578 GYS65578 HIO65578 HSK65578 ICG65578 IMC65578 IVY65578 JFU65578 JPQ65578 JZM65578 KJI65578 KTE65578 LDA65578 LMW65578 LWS65578 MGO65578 MQK65578 NAG65578 NKC65578 NTY65578 ODU65578 ONQ65578 OXM65578 PHI65578 PRE65578 QBA65578 QKW65578 QUS65578 REO65578 ROK65578 RYG65578 SIC65578 SRY65578 TBU65578 TLQ65578 TVM65578 UFI65578 UPE65578 UZA65578 VIW65578 VSS65578 WCO65578 WMK65578 WWG65578 R131114 JU131114 TQ131114 ADM131114 ANI131114 AXE131114 BHA131114 BQW131114 CAS131114 CKO131114 CUK131114 DEG131114 DOC131114 DXY131114 EHU131114 ERQ131114 FBM131114 FLI131114 FVE131114 GFA131114 GOW131114 GYS131114 HIO131114 HSK131114 ICG131114 IMC131114 IVY131114 JFU131114 JPQ131114 JZM131114 KJI131114 KTE131114 LDA131114 LMW131114 LWS131114 MGO131114 MQK131114 NAG131114 NKC131114 NTY131114 ODU131114 ONQ131114 OXM131114 PHI131114 PRE131114 QBA131114 QKW131114 QUS131114 REO131114 ROK131114 RYG131114 SIC131114 SRY131114 TBU131114 TLQ131114 TVM131114 UFI131114 UPE131114 UZA131114 VIW131114 VSS131114 WCO131114 WMK131114 WWG131114 R196650 JU196650 TQ196650 ADM196650 ANI196650 AXE196650 BHA196650 BQW196650 CAS196650 CKO196650 CUK196650 DEG196650 DOC196650 DXY196650 EHU196650 ERQ196650 FBM196650 FLI196650 FVE196650 GFA196650 GOW196650 GYS196650 HIO196650 HSK196650 ICG196650 IMC196650 IVY196650 JFU196650 JPQ196650 JZM196650 KJI196650 KTE196650 LDA196650 LMW196650 LWS196650 MGO196650 MQK196650 NAG196650 NKC196650 NTY196650 ODU196650 ONQ196650 OXM196650 PHI196650 PRE196650 QBA196650 QKW196650 QUS196650 REO196650 ROK196650 RYG196650 SIC196650 SRY196650 TBU196650 TLQ196650 TVM196650 UFI196650 UPE196650 UZA196650 VIW196650 VSS196650 WCO196650 WMK196650 WWG196650 R262186 JU262186 TQ262186 ADM262186 ANI262186 AXE262186 BHA262186 BQW262186 CAS262186 CKO262186 CUK262186 DEG262186 DOC262186 DXY262186 EHU262186 ERQ262186 FBM262186 FLI262186 FVE262186 GFA262186 GOW262186 GYS262186 HIO262186 HSK262186 ICG262186 IMC262186 IVY262186 JFU262186 JPQ262186 JZM262186 KJI262186 KTE262186 LDA262186 LMW262186 LWS262186 MGO262186 MQK262186 NAG262186 NKC262186 NTY262186 ODU262186 ONQ262186 OXM262186 PHI262186 PRE262186 QBA262186 QKW262186 QUS262186 REO262186 ROK262186 RYG262186 SIC262186 SRY262186 TBU262186 TLQ262186 TVM262186 UFI262186 UPE262186 UZA262186 VIW262186 VSS262186 WCO262186 WMK262186 WWG262186 R327722 JU327722 TQ327722 ADM327722 ANI327722 AXE327722 BHA327722 BQW327722 CAS327722 CKO327722 CUK327722 DEG327722 DOC327722 DXY327722 EHU327722 ERQ327722 FBM327722 FLI327722 FVE327722 GFA327722 GOW327722 GYS327722 HIO327722 HSK327722 ICG327722 IMC327722 IVY327722 JFU327722 JPQ327722 JZM327722 KJI327722 KTE327722 LDA327722 LMW327722 LWS327722 MGO327722 MQK327722 NAG327722 NKC327722 NTY327722 ODU327722 ONQ327722 OXM327722 PHI327722 PRE327722 QBA327722 QKW327722 QUS327722 REO327722 ROK327722 RYG327722 SIC327722 SRY327722 TBU327722 TLQ327722 TVM327722 UFI327722 UPE327722 UZA327722 VIW327722 VSS327722 WCO327722 WMK327722 WWG327722 R393258 JU393258 TQ393258 ADM393258 ANI393258 AXE393258 BHA393258 BQW393258 CAS393258 CKO393258 CUK393258 DEG393258 DOC393258 DXY393258 EHU393258 ERQ393258 FBM393258 FLI393258 FVE393258 GFA393258 GOW393258 GYS393258 HIO393258 HSK393258 ICG393258 IMC393258 IVY393258 JFU393258 JPQ393258 JZM393258 KJI393258 KTE393258 LDA393258 LMW393258 LWS393258 MGO393258 MQK393258 NAG393258 NKC393258 NTY393258 ODU393258 ONQ393258 OXM393258 PHI393258 PRE393258 QBA393258 QKW393258 QUS393258 REO393258 ROK393258 RYG393258 SIC393258 SRY393258 TBU393258 TLQ393258 TVM393258 UFI393258 UPE393258 UZA393258 VIW393258 VSS393258 WCO393258 WMK393258 WWG393258 R458794 JU458794 TQ458794 ADM458794 ANI458794 AXE458794 BHA458794 BQW458794 CAS458794 CKO458794 CUK458794 DEG458794 DOC458794 DXY458794 EHU458794 ERQ458794 FBM458794 FLI458794 FVE458794 GFA458794 GOW458794 GYS458794 HIO458794 HSK458794 ICG458794 IMC458794 IVY458794 JFU458794 JPQ458794 JZM458794 KJI458794 KTE458794 LDA458794 LMW458794 LWS458794 MGO458794 MQK458794 NAG458794 NKC458794 NTY458794 ODU458794 ONQ458794 OXM458794 PHI458794 PRE458794 QBA458794 QKW458794 QUS458794 REO458794 ROK458794 RYG458794 SIC458794 SRY458794 TBU458794 TLQ458794 TVM458794 UFI458794 UPE458794 UZA458794 VIW458794 VSS458794 WCO458794 WMK458794 WWG458794 R524330 JU524330 TQ524330 ADM524330 ANI524330 AXE524330 BHA524330 BQW524330 CAS524330 CKO524330 CUK524330 DEG524330 DOC524330 DXY524330 EHU524330 ERQ524330 FBM524330 FLI524330 FVE524330 GFA524330 GOW524330 GYS524330 HIO524330 HSK524330 ICG524330 IMC524330 IVY524330 JFU524330 JPQ524330 JZM524330 KJI524330 KTE524330 LDA524330 LMW524330 LWS524330 MGO524330 MQK524330 NAG524330 NKC524330 NTY524330 ODU524330 ONQ524330 OXM524330 PHI524330 PRE524330 QBA524330 QKW524330 QUS524330 REO524330 ROK524330 RYG524330 SIC524330 SRY524330 TBU524330 TLQ524330 TVM524330 UFI524330 UPE524330 UZA524330 VIW524330 VSS524330 WCO524330 WMK524330 WWG524330 R589866 JU589866 TQ589866 ADM589866 ANI589866 AXE589866 BHA589866 BQW589866 CAS589866 CKO589866 CUK589866 DEG589866 DOC589866 DXY589866 EHU589866 ERQ589866 FBM589866 FLI589866 FVE589866 GFA589866 GOW589866 GYS589866 HIO589866 HSK589866 ICG589866 IMC589866 IVY589866 JFU589866 JPQ589866 JZM589866 KJI589866 KTE589866 LDA589866 LMW589866 LWS589866 MGO589866 MQK589866 NAG589866 NKC589866 NTY589866 ODU589866 ONQ589866 OXM589866 PHI589866 PRE589866 QBA589866 QKW589866 QUS589866 REO589866 ROK589866 RYG589866 SIC589866 SRY589866 TBU589866 TLQ589866 TVM589866 UFI589866 UPE589866 UZA589866 VIW589866 VSS589866 WCO589866 WMK589866 WWG589866 R655402 JU655402 TQ655402 ADM655402 ANI655402 AXE655402 BHA655402 BQW655402 CAS655402 CKO655402 CUK655402 DEG655402 DOC655402 DXY655402 EHU655402 ERQ655402 FBM655402 FLI655402 FVE655402 GFA655402 GOW655402 GYS655402 HIO655402 HSK655402 ICG655402 IMC655402 IVY655402 JFU655402 JPQ655402 JZM655402 KJI655402 KTE655402 LDA655402 LMW655402 LWS655402 MGO655402 MQK655402 NAG655402 NKC655402 NTY655402 ODU655402 ONQ655402 OXM655402 PHI655402 PRE655402 QBA655402 QKW655402 QUS655402 REO655402 ROK655402 RYG655402 SIC655402 SRY655402 TBU655402 TLQ655402 TVM655402 UFI655402 UPE655402 UZA655402 VIW655402 VSS655402 WCO655402 WMK655402 WWG655402 R720938 JU720938 TQ720938 ADM720938 ANI720938 AXE720938 BHA720938 BQW720938 CAS720938 CKO720938 CUK720938 DEG720938 DOC720938 DXY720938 EHU720938 ERQ720938 FBM720938 FLI720938 FVE720938 GFA720938 GOW720938 GYS720938 HIO720938 HSK720938 ICG720938 IMC720938 IVY720938 JFU720938 JPQ720938 JZM720938 KJI720938 KTE720938 LDA720938 LMW720938 LWS720938 MGO720938 MQK720938 NAG720938 NKC720938 NTY720938 ODU720938 ONQ720938 OXM720938 PHI720938 PRE720938 QBA720938 QKW720938 QUS720938 REO720938 ROK720938 RYG720938 SIC720938 SRY720938 TBU720938 TLQ720938 TVM720938 UFI720938 UPE720938 UZA720938 VIW720938 VSS720938 WCO720938 WMK720938 WWG720938 R786474 JU786474 TQ786474 ADM786474 ANI786474 AXE786474 BHA786474 BQW786474 CAS786474 CKO786474 CUK786474 DEG786474 DOC786474 DXY786474 EHU786474 ERQ786474 FBM786474 FLI786474 FVE786474 GFA786474 GOW786474 GYS786474 HIO786474 HSK786474 ICG786474 IMC786474 IVY786474 JFU786474 JPQ786474 JZM786474 KJI786474 KTE786474 LDA786474 LMW786474 LWS786474 MGO786474 MQK786474 NAG786474 NKC786474 NTY786474 ODU786474 ONQ786474 OXM786474 PHI786474 PRE786474 QBA786474 QKW786474 QUS786474 REO786474 ROK786474 RYG786474 SIC786474 SRY786474 TBU786474 TLQ786474 TVM786474 UFI786474 UPE786474 UZA786474 VIW786474 VSS786474 WCO786474 WMK786474 WWG786474 R852010 JU852010 TQ852010 ADM852010 ANI852010 AXE852010 BHA852010 BQW852010 CAS852010 CKO852010 CUK852010 DEG852010 DOC852010 DXY852010 EHU852010 ERQ852010 FBM852010 FLI852010 FVE852010 GFA852010 GOW852010 GYS852010 HIO852010 HSK852010 ICG852010 IMC852010 IVY852010 JFU852010 JPQ852010 JZM852010 KJI852010 KTE852010 LDA852010 LMW852010 LWS852010 MGO852010 MQK852010 NAG852010 NKC852010 NTY852010 ODU852010 ONQ852010 OXM852010 PHI852010 PRE852010 QBA852010 QKW852010 QUS852010 REO852010 ROK852010 RYG852010 SIC852010 SRY852010 TBU852010 TLQ852010 TVM852010 UFI852010 UPE852010 UZA852010 VIW852010 VSS852010 WCO852010 WMK852010 WWG852010 R917546 JU917546 TQ917546 ADM917546 ANI917546 AXE917546 BHA917546 BQW917546 CAS917546 CKO917546 CUK917546 DEG917546 DOC917546 DXY917546 EHU917546 ERQ917546 FBM917546 FLI917546 FVE917546 GFA917546 GOW917546 GYS917546 HIO917546 HSK917546 ICG917546 IMC917546 IVY917546 JFU917546 JPQ917546 JZM917546 KJI917546 KTE917546 LDA917546 LMW917546 LWS917546 MGO917546 MQK917546 NAG917546 NKC917546 NTY917546 ODU917546 ONQ917546 OXM917546 PHI917546 PRE917546 QBA917546 QKW917546 QUS917546 REO917546 ROK917546 RYG917546 SIC917546 SRY917546 TBU917546 TLQ917546 TVM917546 UFI917546 UPE917546 UZA917546 VIW917546 VSS917546 WCO917546 WMK917546 WWG917546 R983082 JU983082 TQ983082 ADM983082 ANI983082 AXE983082 BHA983082 BQW983082 CAS983082 CKO983082 CUK983082 DEG983082 DOC983082 DXY983082 EHU983082 ERQ983082 FBM983082 FLI983082 FVE983082 GFA983082 GOW983082 GYS983082 HIO983082 HSK983082 ICG983082 IMC983082 IVY983082 JFU983082 JPQ983082 JZM983082 KJI983082 KTE983082 LDA983082 LMW983082 LWS983082 MGO983082 MQK983082 NAG983082 NKC983082 NTY983082 ODU983082 ONQ983082 OXM983082 PHI983082 PRE983082 QBA983082 QKW983082 QUS983082 REO983082 ROK983082 RYG983082 SIC983082 SRY983082 TBU983082 TLQ983082 TVM983082 UFI983082 UPE983082 UZA983082 VIW983082 VSS983082 WCO983082 WMK983082 WWG983082 WWI983082 T65578 JW65578 TS65578 ADO65578 ANK65578 AXG65578 BHC65578 BQY65578 CAU65578 CKQ65578 CUM65578 DEI65578 DOE65578 DYA65578 EHW65578 ERS65578 FBO65578 FLK65578 FVG65578 GFC65578 GOY65578 GYU65578 HIQ65578 HSM65578 ICI65578 IME65578 IWA65578 JFW65578 JPS65578 JZO65578 KJK65578 KTG65578 LDC65578 LMY65578 LWU65578 MGQ65578 MQM65578 NAI65578 NKE65578 NUA65578 ODW65578 ONS65578 OXO65578 PHK65578 PRG65578 QBC65578 QKY65578 QUU65578 REQ65578 ROM65578 RYI65578 SIE65578 SSA65578 TBW65578 TLS65578 TVO65578 UFK65578 UPG65578 UZC65578 VIY65578 VSU65578 WCQ65578 WMM65578 WWI65578 T131114 JW131114 TS131114 ADO131114 ANK131114 AXG131114 BHC131114 BQY131114 CAU131114 CKQ131114 CUM131114 DEI131114 DOE131114 DYA131114 EHW131114 ERS131114 FBO131114 FLK131114 FVG131114 GFC131114 GOY131114 GYU131114 HIQ131114 HSM131114 ICI131114 IME131114 IWA131114 JFW131114 JPS131114 JZO131114 KJK131114 KTG131114 LDC131114 LMY131114 LWU131114 MGQ131114 MQM131114 NAI131114 NKE131114 NUA131114 ODW131114 ONS131114 OXO131114 PHK131114 PRG131114 QBC131114 QKY131114 QUU131114 REQ131114 ROM131114 RYI131114 SIE131114 SSA131114 TBW131114 TLS131114 TVO131114 UFK131114 UPG131114 UZC131114 VIY131114 VSU131114 WCQ131114 WMM131114 WWI131114 T196650 JW196650 TS196650 ADO196650 ANK196650 AXG196650 BHC196650 BQY196650 CAU196650 CKQ196650 CUM196650 DEI196650 DOE196650 DYA196650 EHW196650 ERS196650 FBO196650 FLK196650 FVG196650 GFC196650 GOY196650 GYU196650 HIQ196650 HSM196650 ICI196650 IME196650 IWA196650 JFW196650 JPS196650 JZO196650 KJK196650 KTG196650 LDC196650 LMY196650 LWU196650 MGQ196650 MQM196650 NAI196650 NKE196650 NUA196650 ODW196650 ONS196650 OXO196650 PHK196650 PRG196650 QBC196650 QKY196650 QUU196650 REQ196650 ROM196650 RYI196650 SIE196650 SSA196650 TBW196650 TLS196650 TVO196650 UFK196650 UPG196650 UZC196650 VIY196650 VSU196650 WCQ196650 WMM196650 WWI196650 T262186 JW262186 TS262186 ADO262186 ANK262186 AXG262186 BHC262186 BQY262186 CAU262186 CKQ262186 CUM262186 DEI262186 DOE262186 DYA262186 EHW262186 ERS262186 FBO262186 FLK262186 FVG262186 GFC262186 GOY262186 GYU262186 HIQ262186 HSM262186 ICI262186 IME262186 IWA262186 JFW262186 JPS262186 JZO262186 KJK262186 KTG262186 LDC262186 LMY262186 LWU262186 MGQ262186 MQM262186 NAI262186 NKE262186 NUA262186 ODW262186 ONS262186 OXO262186 PHK262186 PRG262186 QBC262186 QKY262186 QUU262186 REQ262186 ROM262186 RYI262186 SIE262186 SSA262186 TBW262186 TLS262186 TVO262186 UFK262186 UPG262186 UZC262186 VIY262186 VSU262186 WCQ262186 WMM262186 WWI262186 T327722 JW327722 TS327722 ADO327722 ANK327722 AXG327722 BHC327722 BQY327722 CAU327722 CKQ327722 CUM327722 DEI327722 DOE327722 DYA327722 EHW327722 ERS327722 FBO327722 FLK327722 FVG327722 GFC327722 GOY327722 GYU327722 HIQ327722 HSM327722 ICI327722 IME327722 IWA327722 JFW327722 JPS327722 JZO327722 KJK327722 KTG327722 LDC327722 LMY327722 LWU327722 MGQ327722 MQM327722 NAI327722 NKE327722 NUA327722 ODW327722 ONS327722 OXO327722 PHK327722 PRG327722 QBC327722 QKY327722 QUU327722 REQ327722 ROM327722 RYI327722 SIE327722 SSA327722 TBW327722 TLS327722 TVO327722 UFK327722 UPG327722 UZC327722 VIY327722 VSU327722 WCQ327722 WMM327722 WWI327722 T393258 JW393258 TS393258 ADO393258 ANK393258 AXG393258 BHC393258 BQY393258 CAU393258 CKQ393258 CUM393258 DEI393258 DOE393258 DYA393258 EHW393258 ERS393258 FBO393258 FLK393258 FVG393258 GFC393258 GOY393258 GYU393258 HIQ393258 HSM393258 ICI393258 IME393258 IWA393258 JFW393258 JPS393258 JZO393258 KJK393258 KTG393258 LDC393258 LMY393258 LWU393258 MGQ393258 MQM393258 NAI393258 NKE393258 NUA393258 ODW393258 ONS393258 OXO393258 PHK393258 PRG393258 QBC393258 QKY393258 QUU393258 REQ393258 ROM393258 RYI393258 SIE393258 SSA393258 TBW393258 TLS393258 TVO393258 UFK393258 UPG393258 UZC393258 VIY393258 VSU393258 WCQ393258 WMM393258 WWI393258 T458794 JW458794 TS458794 ADO458794 ANK458794 AXG458794 BHC458794 BQY458794 CAU458794 CKQ458794 CUM458794 DEI458794 DOE458794 DYA458794 EHW458794 ERS458794 FBO458794 FLK458794 FVG458794 GFC458794 GOY458794 GYU458794 HIQ458794 HSM458794 ICI458794 IME458794 IWA458794 JFW458794 JPS458794 JZO458794 KJK458794 KTG458794 LDC458794 LMY458794 LWU458794 MGQ458794 MQM458794 NAI458794 NKE458794 NUA458794 ODW458794 ONS458794 OXO458794 PHK458794 PRG458794 QBC458794 QKY458794 QUU458794 REQ458794 ROM458794 RYI458794 SIE458794 SSA458794 TBW458794 TLS458794 TVO458794 UFK458794 UPG458794 UZC458794 VIY458794 VSU458794 WCQ458794 WMM458794 WWI458794 T524330 JW524330 TS524330 ADO524330 ANK524330 AXG524330 BHC524330 BQY524330 CAU524330 CKQ524330 CUM524330 DEI524330 DOE524330 DYA524330 EHW524330 ERS524330 FBO524330 FLK524330 FVG524330 GFC524330 GOY524330 GYU524330 HIQ524330 HSM524330 ICI524330 IME524330 IWA524330 JFW524330 JPS524330 JZO524330 KJK524330 KTG524330 LDC524330 LMY524330 LWU524330 MGQ524330 MQM524330 NAI524330 NKE524330 NUA524330 ODW524330 ONS524330 OXO524330 PHK524330 PRG524330 QBC524330 QKY524330 QUU524330 REQ524330 ROM524330 RYI524330 SIE524330 SSA524330 TBW524330 TLS524330 TVO524330 UFK524330 UPG524330 UZC524330 VIY524330 VSU524330 WCQ524330 WMM524330 WWI524330 T589866 JW589866 TS589866 ADO589866 ANK589866 AXG589866 BHC589866 BQY589866 CAU589866 CKQ589866 CUM589866 DEI589866 DOE589866 DYA589866 EHW589866 ERS589866 FBO589866 FLK589866 FVG589866 GFC589866 GOY589866 GYU589866 HIQ589866 HSM589866 ICI589866 IME589866 IWA589866 JFW589866 JPS589866 JZO589866 KJK589866 KTG589866 LDC589866 LMY589866 LWU589866 MGQ589866 MQM589866 NAI589866 NKE589866 NUA589866 ODW589866 ONS589866 OXO589866 PHK589866 PRG589866 QBC589866 QKY589866 QUU589866 REQ589866 ROM589866 RYI589866 SIE589866 SSA589866 TBW589866 TLS589866 TVO589866 UFK589866 UPG589866 UZC589866 VIY589866 VSU589866 WCQ589866 WMM589866 WWI589866 T655402 JW655402 TS655402 ADO655402 ANK655402 AXG655402 BHC655402 BQY655402 CAU655402 CKQ655402 CUM655402 DEI655402 DOE655402 DYA655402 EHW655402 ERS655402 FBO655402 FLK655402 FVG655402 GFC655402 GOY655402 GYU655402 HIQ655402 HSM655402 ICI655402 IME655402 IWA655402 JFW655402 JPS655402 JZO655402 KJK655402 KTG655402 LDC655402 LMY655402 LWU655402 MGQ655402 MQM655402 NAI655402 NKE655402 NUA655402 ODW655402 ONS655402 OXO655402 PHK655402 PRG655402 QBC655402 QKY655402 QUU655402 REQ655402 ROM655402 RYI655402 SIE655402 SSA655402 TBW655402 TLS655402 TVO655402 UFK655402 UPG655402 UZC655402 VIY655402 VSU655402 WCQ655402 WMM655402 WWI655402 T720938 JW720938 TS720938 ADO720938 ANK720938 AXG720938 BHC720938 BQY720938 CAU720938 CKQ720938 CUM720938 DEI720938 DOE720938 DYA720938 EHW720938 ERS720938 FBO720938 FLK720938 FVG720938 GFC720938 GOY720938 GYU720938 HIQ720938 HSM720938 ICI720938 IME720938 IWA720938 JFW720938 JPS720938 JZO720938 KJK720938 KTG720938 LDC720938 LMY720938 LWU720938 MGQ720938 MQM720938 NAI720938 NKE720938 NUA720938 ODW720938 ONS720938 OXO720938 PHK720938 PRG720938 QBC720938 QKY720938 QUU720938 REQ720938 ROM720938 RYI720938 SIE720938 SSA720938 TBW720938 TLS720938 TVO720938 UFK720938 UPG720938 UZC720938 VIY720938 VSU720938 WCQ720938 WMM720938 WWI720938 T786474 JW786474 TS786474 ADO786474 ANK786474 AXG786474 BHC786474 BQY786474 CAU786474 CKQ786474 CUM786474 DEI786474 DOE786474 DYA786474 EHW786474 ERS786474 FBO786474 FLK786474 FVG786474 GFC786474 GOY786474 GYU786474 HIQ786474 HSM786474 ICI786474 IME786474 IWA786474 JFW786474 JPS786474 JZO786474 KJK786474 KTG786474 LDC786474 LMY786474 LWU786474 MGQ786474 MQM786474 NAI786474 NKE786474 NUA786474 ODW786474 ONS786474 OXO786474 PHK786474 PRG786474 QBC786474 QKY786474 QUU786474 REQ786474 ROM786474 RYI786474 SIE786474 SSA786474 TBW786474 TLS786474 TVO786474 UFK786474 UPG786474 UZC786474 VIY786474 VSU786474 WCQ786474 WMM786474 WWI786474 T852010 JW852010 TS852010 ADO852010 ANK852010 AXG852010 BHC852010 BQY852010 CAU852010 CKQ852010 CUM852010 DEI852010 DOE852010 DYA852010 EHW852010 ERS852010 FBO852010 FLK852010 FVG852010 GFC852010 GOY852010 GYU852010 HIQ852010 HSM852010 ICI852010 IME852010 IWA852010 JFW852010 JPS852010 JZO852010 KJK852010 KTG852010 LDC852010 LMY852010 LWU852010 MGQ852010 MQM852010 NAI852010 NKE852010 NUA852010 ODW852010 ONS852010 OXO852010 PHK852010 PRG852010 QBC852010 QKY852010 QUU852010 REQ852010 ROM852010 RYI852010 SIE852010 SSA852010 TBW852010 TLS852010 TVO852010 UFK852010 UPG852010 UZC852010 VIY852010 VSU852010 WCQ852010 WMM852010 WWI852010 T917546 JW917546 TS917546 ADO917546 ANK917546 AXG917546 BHC917546 BQY917546 CAU917546 CKQ917546 CUM917546 DEI917546 DOE917546 DYA917546 EHW917546 ERS917546 FBO917546 FLK917546 FVG917546 GFC917546 GOY917546 GYU917546 HIQ917546 HSM917546 ICI917546 IME917546 IWA917546 JFW917546 JPS917546 JZO917546 KJK917546 KTG917546 LDC917546 LMY917546 LWU917546 MGQ917546 MQM917546 NAI917546 NKE917546 NUA917546 ODW917546 ONS917546 OXO917546 PHK917546 PRG917546 QBC917546 QKY917546 QUU917546 REQ917546 ROM917546 RYI917546 SIE917546 SSA917546 TBW917546 TLS917546 TVO917546 UFK917546 UPG917546 UZC917546 VIY917546 VSU917546 WCQ917546 WMM917546 WWI917546 T983082 JW983082 TS983082 ADO983082 ANK983082 AXG983082 BHC983082 BQY983082 CAU983082 CKQ983082 CUM983082 DEI983082 DOE983082 DYA983082 EHW983082 ERS983082 FBO983082 FLK983082 FVG983082 GFC983082 GOY983082 GYU983082 HIQ983082 HSM983082 ICI983082 IME983082 IWA983082 JFW983082 JPS983082 JZO983082 KJK983082 KTG983082 LDC983082 LMY983082 LWU983082 MGQ983082 MQM983082 NAI983082 NKE983082 NUA983082 ODW983082 ONS983082 OXO983082 PHK983082 PRG983082 QBC983082 QKY983082 QUU983082 REQ983082 ROM983082 RYI983082 SIE983082 SSA983082 TBW983082 TLS983082 TVO983082 UFK983082 UPG983082 UZC983082 VIY983082 VSU983082 WCQ983082 WMM983082 WCQ24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R35 WWI35 WMM35 WCQ35 VSU35 VIY35 UZC35 UPG35 UFK35 TVO35 TLS35 TBW35 SSA35 SIE35 RYI35 ROM35 REQ35 QUU35 QKY35 QBC35 PRG35 PHK35 OXO35 ONS35 ODW35 NUA35 NKE35 NAI35 MQM35 MGQ35 LWU35 LMY35 LDC35 KTG35 KJK35 JZO35 JPS35 JFW35 IWA35 IME35 ICI35 HSM35 HIQ35 GYU35 GOY35 GFC35 FVG35 FLK35 FBO35 ERS35 EHW35 DYA35 DOE35 DEI35 CUM35 CKQ35 CAU35 BQY35 BHC35 AXG35 ANK35 ADO35 TS35 JW35 T35 WWG35 WMK35 WCO35 VSS35 VIW35 UZA35 UPE35 UFI35 TVM35 TLQ35 TBU35 SRY35 SIC35 RYG35 ROK35 REO35 QUS35 QKW35 QBA35 PRE35 PHI35 OXM35 ONQ35 ODU35 NTY35 NKC35 NAG35 MQK35 MGO35 LWS35 LMW35 LDA35 KTE35 KJI35 JZM35 JPQ35 JFU35 IVY35 IMC35 ICG35 HSK35 HIO35 GYS35 GOW35 GFA35 FVE35 FLI35 FBM35 ERQ35 EHU35 DXY35 DOC35 DEG35 CUK35 CKO35 CAS35 BQW35 BHA35 AXE35 ANI35 ADM35 TQ35 JU35 R46 WWI46 WMM46 WCQ46 VSU46 VIY46 UZC46 UPG46 UFK46 TVO46 TLS46 TBW46 SSA46 SIE46 RYI46 ROM46 REQ46 QUU46 QKY46 QBC46 PRG46 PHK46 OXO46 ONS46 ODW46 NUA46 NKE46 NAI46 MQM46 MGQ46 LWU46 LMY46 LDC46 KTG46 KJK46 JZO46 JPS46 JFW46 IWA46 IME46 ICI46 HSM46 HIQ46 GYU46 GOY46 GFC46 FVG46 FLK46 FBO46 ERS46 EHW46 DYA46 DOE46 DEI46 CUM46 CKQ46 CAU46 BQY46 BHC46 AXG46 ANK46 ADO46 TS46 JW46 T46 WWG46 WMK46 WCO46 VSS46 VIW46 UZA46 UPE46 UFI46 TVM46 TLQ46 TBU46 SRY46 SIC46 RYG46 ROK46 REO46 QUS46 QKW46 QBA46 PRE46 PHI46 OXM46 ONQ46 ODU46 NTY46 NKC46 NAG46 MQK46 MGO46 LWS46 LMW46 LDA46 KTE46 KJI46 JZM46 JPQ46 JFU46 IVY46 IMC46 ICG46 HSK46 HIO46 GYS46 GOW46 GFA46 FVE46 FLI46 FBM46 ERQ46 EHU46 DXY46 DOC46 DEG46 CUK46 CKO46 CAS46 BQW46 BHA46 AXE46 ANI46 ADM46 TQ46 JU46 Y65578 Y131114 Y196650 Y262186 Y327722 Y393258 Y458794 Y524330 Y589866 Y655402 Y720938 Y786474 Y852010 Y917546 Y983082 AA65578 AA131114 AA196650 AA262186 AA327722 AA393258 AA458794 AA524330 AA589866 AA655402 AA720938 AA786474 AA852010 AA917546 AA983082 Y35 AA35 Y24 Y46 AA46" xr:uid="{00000000-0002-0000-0C00-000003000000}"/>
    <dataValidation type="list" allowBlank="1" showInputMessage="1" showErrorMessage="1" errorTitle="Ошибка" error="Выберите значение из списка" sqref="WWB983082 M65578 JP65578 TL65578 ADH65578 AND65578 AWZ65578 BGV65578 BQR65578 CAN65578 CKJ65578 CUF65578 DEB65578 DNX65578 DXT65578 EHP65578 ERL65578 FBH65578 FLD65578 FUZ65578 GEV65578 GOR65578 GYN65578 HIJ65578 HSF65578 ICB65578 ILX65578 IVT65578 JFP65578 JPL65578 JZH65578 KJD65578 KSZ65578 LCV65578 LMR65578 LWN65578 MGJ65578 MQF65578 NAB65578 NJX65578 NTT65578 ODP65578 ONL65578 OXH65578 PHD65578 PQZ65578 QAV65578 QKR65578 QUN65578 REJ65578 ROF65578 RYB65578 SHX65578 SRT65578 TBP65578 TLL65578 TVH65578 UFD65578 UOZ65578 UYV65578 VIR65578 VSN65578 WCJ65578 WMF65578 WWB65578 M131114 JP131114 TL131114 ADH131114 AND131114 AWZ131114 BGV131114 BQR131114 CAN131114 CKJ131114 CUF131114 DEB131114 DNX131114 DXT131114 EHP131114 ERL131114 FBH131114 FLD131114 FUZ131114 GEV131114 GOR131114 GYN131114 HIJ131114 HSF131114 ICB131114 ILX131114 IVT131114 JFP131114 JPL131114 JZH131114 KJD131114 KSZ131114 LCV131114 LMR131114 LWN131114 MGJ131114 MQF131114 NAB131114 NJX131114 NTT131114 ODP131114 ONL131114 OXH131114 PHD131114 PQZ131114 QAV131114 QKR131114 QUN131114 REJ131114 ROF131114 RYB131114 SHX131114 SRT131114 TBP131114 TLL131114 TVH131114 UFD131114 UOZ131114 UYV131114 VIR131114 VSN131114 WCJ131114 WMF131114 WWB131114 M196650 JP196650 TL196650 ADH196650 AND196650 AWZ196650 BGV196650 BQR196650 CAN196650 CKJ196650 CUF196650 DEB196650 DNX196650 DXT196650 EHP196650 ERL196650 FBH196650 FLD196650 FUZ196650 GEV196650 GOR196650 GYN196650 HIJ196650 HSF196650 ICB196650 ILX196650 IVT196650 JFP196650 JPL196650 JZH196650 KJD196650 KSZ196650 LCV196650 LMR196650 LWN196650 MGJ196650 MQF196650 NAB196650 NJX196650 NTT196650 ODP196650 ONL196650 OXH196650 PHD196650 PQZ196650 QAV196650 QKR196650 QUN196650 REJ196650 ROF196650 RYB196650 SHX196650 SRT196650 TBP196650 TLL196650 TVH196650 UFD196650 UOZ196650 UYV196650 VIR196650 VSN196650 WCJ196650 WMF196650 WWB196650 M262186 JP262186 TL262186 ADH262186 AND262186 AWZ262186 BGV262186 BQR262186 CAN262186 CKJ262186 CUF262186 DEB262186 DNX262186 DXT262186 EHP262186 ERL262186 FBH262186 FLD262186 FUZ262186 GEV262186 GOR262186 GYN262186 HIJ262186 HSF262186 ICB262186 ILX262186 IVT262186 JFP262186 JPL262186 JZH262186 KJD262186 KSZ262186 LCV262186 LMR262186 LWN262186 MGJ262186 MQF262186 NAB262186 NJX262186 NTT262186 ODP262186 ONL262186 OXH262186 PHD262186 PQZ262186 QAV262186 QKR262186 QUN262186 REJ262186 ROF262186 RYB262186 SHX262186 SRT262186 TBP262186 TLL262186 TVH262186 UFD262186 UOZ262186 UYV262186 VIR262186 VSN262186 WCJ262186 WMF262186 WWB262186 M327722 JP327722 TL327722 ADH327722 AND327722 AWZ327722 BGV327722 BQR327722 CAN327722 CKJ327722 CUF327722 DEB327722 DNX327722 DXT327722 EHP327722 ERL327722 FBH327722 FLD327722 FUZ327722 GEV327722 GOR327722 GYN327722 HIJ327722 HSF327722 ICB327722 ILX327722 IVT327722 JFP327722 JPL327722 JZH327722 KJD327722 KSZ327722 LCV327722 LMR327722 LWN327722 MGJ327722 MQF327722 NAB327722 NJX327722 NTT327722 ODP327722 ONL327722 OXH327722 PHD327722 PQZ327722 QAV327722 QKR327722 QUN327722 REJ327722 ROF327722 RYB327722 SHX327722 SRT327722 TBP327722 TLL327722 TVH327722 UFD327722 UOZ327722 UYV327722 VIR327722 VSN327722 WCJ327722 WMF327722 WWB327722 M393258 JP393258 TL393258 ADH393258 AND393258 AWZ393258 BGV393258 BQR393258 CAN393258 CKJ393258 CUF393258 DEB393258 DNX393258 DXT393258 EHP393258 ERL393258 FBH393258 FLD393258 FUZ393258 GEV393258 GOR393258 GYN393258 HIJ393258 HSF393258 ICB393258 ILX393258 IVT393258 JFP393258 JPL393258 JZH393258 KJD393258 KSZ393258 LCV393258 LMR393258 LWN393258 MGJ393258 MQF393258 NAB393258 NJX393258 NTT393258 ODP393258 ONL393258 OXH393258 PHD393258 PQZ393258 QAV393258 QKR393258 QUN393258 REJ393258 ROF393258 RYB393258 SHX393258 SRT393258 TBP393258 TLL393258 TVH393258 UFD393258 UOZ393258 UYV393258 VIR393258 VSN393258 WCJ393258 WMF393258 WWB393258 M458794 JP458794 TL458794 ADH458794 AND458794 AWZ458794 BGV458794 BQR458794 CAN458794 CKJ458794 CUF458794 DEB458794 DNX458794 DXT458794 EHP458794 ERL458794 FBH458794 FLD458794 FUZ458794 GEV458794 GOR458794 GYN458794 HIJ458794 HSF458794 ICB458794 ILX458794 IVT458794 JFP458794 JPL458794 JZH458794 KJD458794 KSZ458794 LCV458794 LMR458794 LWN458794 MGJ458794 MQF458794 NAB458794 NJX458794 NTT458794 ODP458794 ONL458794 OXH458794 PHD458794 PQZ458794 QAV458794 QKR458794 QUN458794 REJ458794 ROF458794 RYB458794 SHX458794 SRT458794 TBP458794 TLL458794 TVH458794 UFD458794 UOZ458794 UYV458794 VIR458794 VSN458794 WCJ458794 WMF458794 WWB458794 M524330 JP524330 TL524330 ADH524330 AND524330 AWZ524330 BGV524330 BQR524330 CAN524330 CKJ524330 CUF524330 DEB524330 DNX524330 DXT524330 EHP524330 ERL524330 FBH524330 FLD524330 FUZ524330 GEV524330 GOR524330 GYN524330 HIJ524330 HSF524330 ICB524330 ILX524330 IVT524330 JFP524330 JPL524330 JZH524330 KJD524330 KSZ524330 LCV524330 LMR524330 LWN524330 MGJ524330 MQF524330 NAB524330 NJX524330 NTT524330 ODP524330 ONL524330 OXH524330 PHD524330 PQZ524330 QAV524330 QKR524330 QUN524330 REJ524330 ROF524330 RYB524330 SHX524330 SRT524330 TBP524330 TLL524330 TVH524330 UFD524330 UOZ524330 UYV524330 VIR524330 VSN524330 WCJ524330 WMF524330 WWB524330 M589866 JP589866 TL589866 ADH589866 AND589866 AWZ589866 BGV589866 BQR589866 CAN589866 CKJ589866 CUF589866 DEB589866 DNX589866 DXT589866 EHP589866 ERL589866 FBH589866 FLD589866 FUZ589866 GEV589866 GOR589866 GYN589866 HIJ589866 HSF589866 ICB589866 ILX589866 IVT589866 JFP589866 JPL589866 JZH589866 KJD589866 KSZ589866 LCV589866 LMR589866 LWN589866 MGJ589866 MQF589866 NAB589866 NJX589866 NTT589866 ODP589866 ONL589866 OXH589866 PHD589866 PQZ589866 QAV589866 QKR589866 QUN589866 REJ589866 ROF589866 RYB589866 SHX589866 SRT589866 TBP589866 TLL589866 TVH589866 UFD589866 UOZ589866 UYV589866 VIR589866 VSN589866 WCJ589866 WMF589866 WWB589866 M655402 JP655402 TL655402 ADH655402 AND655402 AWZ655402 BGV655402 BQR655402 CAN655402 CKJ655402 CUF655402 DEB655402 DNX655402 DXT655402 EHP655402 ERL655402 FBH655402 FLD655402 FUZ655402 GEV655402 GOR655402 GYN655402 HIJ655402 HSF655402 ICB655402 ILX655402 IVT655402 JFP655402 JPL655402 JZH655402 KJD655402 KSZ655402 LCV655402 LMR655402 LWN655402 MGJ655402 MQF655402 NAB655402 NJX655402 NTT655402 ODP655402 ONL655402 OXH655402 PHD655402 PQZ655402 QAV655402 QKR655402 QUN655402 REJ655402 ROF655402 RYB655402 SHX655402 SRT655402 TBP655402 TLL655402 TVH655402 UFD655402 UOZ655402 UYV655402 VIR655402 VSN655402 WCJ655402 WMF655402 WWB655402 M720938 JP720938 TL720938 ADH720938 AND720938 AWZ720938 BGV720938 BQR720938 CAN720938 CKJ720938 CUF720938 DEB720938 DNX720938 DXT720938 EHP720938 ERL720938 FBH720938 FLD720938 FUZ720938 GEV720938 GOR720938 GYN720938 HIJ720938 HSF720938 ICB720938 ILX720938 IVT720938 JFP720938 JPL720938 JZH720938 KJD720938 KSZ720938 LCV720938 LMR720938 LWN720938 MGJ720938 MQF720938 NAB720938 NJX720938 NTT720938 ODP720938 ONL720938 OXH720938 PHD720938 PQZ720938 QAV720938 QKR720938 QUN720938 REJ720938 ROF720938 RYB720938 SHX720938 SRT720938 TBP720938 TLL720938 TVH720938 UFD720938 UOZ720938 UYV720938 VIR720938 VSN720938 WCJ720938 WMF720938 WWB720938 M786474 JP786474 TL786474 ADH786474 AND786474 AWZ786474 BGV786474 BQR786474 CAN786474 CKJ786474 CUF786474 DEB786474 DNX786474 DXT786474 EHP786474 ERL786474 FBH786474 FLD786474 FUZ786474 GEV786474 GOR786474 GYN786474 HIJ786474 HSF786474 ICB786474 ILX786474 IVT786474 JFP786474 JPL786474 JZH786474 KJD786474 KSZ786474 LCV786474 LMR786474 LWN786474 MGJ786474 MQF786474 NAB786474 NJX786474 NTT786474 ODP786474 ONL786474 OXH786474 PHD786474 PQZ786474 QAV786474 QKR786474 QUN786474 REJ786474 ROF786474 RYB786474 SHX786474 SRT786474 TBP786474 TLL786474 TVH786474 UFD786474 UOZ786474 UYV786474 VIR786474 VSN786474 WCJ786474 WMF786474 WWB786474 M852010 JP852010 TL852010 ADH852010 AND852010 AWZ852010 BGV852010 BQR852010 CAN852010 CKJ852010 CUF852010 DEB852010 DNX852010 DXT852010 EHP852010 ERL852010 FBH852010 FLD852010 FUZ852010 GEV852010 GOR852010 GYN852010 HIJ852010 HSF852010 ICB852010 ILX852010 IVT852010 JFP852010 JPL852010 JZH852010 KJD852010 KSZ852010 LCV852010 LMR852010 LWN852010 MGJ852010 MQF852010 NAB852010 NJX852010 NTT852010 ODP852010 ONL852010 OXH852010 PHD852010 PQZ852010 QAV852010 QKR852010 QUN852010 REJ852010 ROF852010 RYB852010 SHX852010 SRT852010 TBP852010 TLL852010 TVH852010 UFD852010 UOZ852010 UYV852010 VIR852010 VSN852010 WCJ852010 WMF852010 WWB852010 M917546 JP917546 TL917546 ADH917546 AND917546 AWZ917546 BGV917546 BQR917546 CAN917546 CKJ917546 CUF917546 DEB917546 DNX917546 DXT917546 EHP917546 ERL917546 FBH917546 FLD917546 FUZ917546 GEV917546 GOR917546 GYN917546 HIJ917546 HSF917546 ICB917546 ILX917546 IVT917546 JFP917546 JPL917546 JZH917546 KJD917546 KSZ917546 LCV917546 LMR917546 LWN917546 MGJ917546 MQF917546 NAB917546 NJX917546 NTT917546 ODP917546 ONL917546 OXH917546 PHD917546 PQZ917546 QAV917546 QKR917546 QUN917546 REJ917546 ROF917546 RYB917546 SHX917546 SRT917546 TBP917546 TLL917546 TVH917546 UFD917546 UOZ917546 UYV917546 VIR917546 VSN917546 WCJ917546 WMF917546 WWB917546 M983082 JP983082 TL983082 ADH983082 AND983082 AWZ983082 BGV983082 BQR983082 CAN983082 CKJ983082 CUF983082 DEB983082 DNX983082 DXT983082 EHP983082 ERL983082 FBH983082 FLD983082 FUZ983082 GEV983082 GOR983082 GYN983082 HIJ983082 HSF983082 ICB983082 ILX983082 IVT983082 JFP983082 JPL983082 JZH983082 KJD983082 KSZ983082 LCV983082 LMR983082 LWN983082 MGJ983082 MQF983082 NAB983082 NJX983082 NTT983082 ODP983082 ONL983082 OXH983082 PHD983082 PQZ983082 QAV983082 QKR983082 QUN983082 REJ983082 ROF983082 RYB983082 SHX983082 SRT983082 TBP983082 TLL983082 TVH983082 UFD983082 UOZ983082 UYV983082 VIR983082 VSN983082 WCJ983082 WMF983082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JP35 TL35 ADH35 AND35 AWZ35 M35 WWB35 WMF35 WCJ35 VSN35 VIR35 UYV35 UOZ35 UFD35 TVH35 TLL35 TBP35 SRT35 SHX35 RYB35 ROF35 REJ35 QUN35 QKR35 QAV35 PQZ35 PHD35 OXH35 ONL35 ODP35 NTT35 NJX35 NAB35 MQF35 MGJ35 LWN35 LMR35 LCV35 KSZ35 KJD35 JZH35 JPL35 JFP35 IVT35 ILX35 ICB35 HSF35 HIJ35 GYN35 GOR35 GEV35 FUZ35 FLD35 FBH35 ERL35 EHP35 DXT35 DNX35 DEB35 CUF35 CKJ35 CAN35 BQR35 BGV35 JP46 TL46 ADH46 AND46 AWZ46 M46 WWB46 WMF46 WCJ46 VSN46 VIR46 UYV46 UOZ46 UFD46 TVH46 TLL46 TBP46 SRT46 SHX46 RYB46 ROF46 REJ46 QUN46 QKR46 QAV46 PQZ46 PHD46 OXH46 ONL46 ODP46 NTT46 NJX46 NAB46 MQF46 MGJ46 LWN46 LMR46 LCV46 KSZ46 KJD46 JZH46 JPL46 JFP46 IVT46 ILX46 ICB46 HSF46 HIJ46 GYN46 GOR46 GEV46 FUZ46 FLD46 FBH46 ERL46 EHP46 DXT46 DNX46 DEB46 CUF46 CKJ46 CAN46 BQR46 BGV46" xr:uid="{00000000-0002-0000-0C00-000004000000}">
      <formula1>kind_of_heat_transfer</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577:JY65577 TN65577:TU65577 ADJ65577:ADQ65577 ANF65577:ANM65577 AXB65577:AXI65577 BGX65577:BHE65577 BQT65577:BRA65577 CAP65577:CAW65577 CKL65577:CKS65577 CUH65577:CUO65577 DED65577:DEK65577 DNZ65577:DOG65577 DXV65577:DYC65577 EHR65577:EHY65577 ERN65577:ERU65577 FBJ65577:FBQ65577 FLF65577:FLM65577 FVB65577:FVI65577 GEX65577:GFE65577 GOT65577:GPA65577 GYP65577:GYW65577 HIL65577:HIS65577 HSH65577:HSO65577 ICD65577:ICK65577 ILZ65577:IMG65577 IVV65577:IWC65577 JFR65577:JFY65577 JPN65577:JPU65577 JZJ65577:JZQ65577 KJF65577:KJM65577 KTB65577:KTI65577 LCX65577:LDE65577 LMT65577:LNA65577 LWP65577:LWW65577 MGL65577:MGS65577 MQH65577:MQO65577 NAD65577:NAK65577 NJZ65577:NKG65577 NTV65577:NUC65577 ODR65577:ODY65577 ONN65577:ONU65577 OXJ65577:OXQ65577 PHF65577:PHM65577 PRB65577:PRI65577 QAX65577:QBE65577 QKT65577:QLA65577 QUP65577:QUW65577 REL65577:RES65577 ROH65577:ROO65577 RYD65577:RYK65577 SHZ65577:SIG65577 SRV65577:SSC65577 TBR65577:TBY65577 TLN65577:TLU65577 TVJ65577:TVQ65577 UFF65577:UFM65577 UPB65577:UPI65577 UYX65577:UZE65577 VIT65577:VJA65577 VSP65577:VSW65577 WCL65577:WCS65577 WMH65577:WMO65577 WWD65577:WWK65577 JR131113:JY131113 TN131113:TU131113 ADJ131113:ADQ131113 ANF131113:ANM131113 AXB131113:AXI131113 BGX131113:BHE131113 BQT131113:BRA131113 CAP131113:CAW131113 CKL131113:CKS131113 CUH131113:CUO131113 DED131113:DEK131113 DNZ131113:DOG131113 DXV131113:DYC131113 EHR131113:EHY131113 ERN131113:ERU131113 FBJ131113:FBQ131113 FLF131113:FLM131113 FVB131113:FVI131113 GEX131113:GFE131113 GOT131113:GPA131113 GYP131113:GYW131113 HIL131113:HIS131113 HSH131113:HSO131113 ICD131113:ICK131113 ILZ131113:IMG131113 IVV131113:IWC131113 JFR131113:JFY131113 JPN131113:JPU131113 JZJ131113:JZQ131113 KJF131113:KJM131113 KTB131113:KTI131113 LCX131113:LDE131113 LMT131113:LNA131113 LWP131113:LWW131113 MGL131113:MGS131113 MQH131113:MQO131113 NAD131113:NAK131113 NJZ131113:NKG131113 NTV131113:NUC131113 ODR131113:ODY131113 ONN131113:ONU131113 OXJ131113:OXQ131113 PHF131113:PHM131113 PRB131113:PRI131113 QAX131113:QBE131113 QKT131113:QLA131113 QUP131113:QUW131113 REL131113:RES131113 ROH131113:ROO131113 RYD131113:RYK131113 SHZ131113:SIG131113 SRV131113:SSC131113 TBR131113:TBY131113 TLN131113:TLU131113 TVJ131113:TVQ131113 UFF131113:UFM131113 UPB131113:UPI131113 UYX131113:UZE131113 VIT131113:VJA131113 VSP131113:VSW131113 WCL131113:WCS131113 WMH131113:WMO131113 WWD131113:WWK131113 JR196649:JY196649 TN196649:TU196649 ADJ196649:ADQ196649 ANF196649:ANM196649 AXB196649:AXI196649 BGX196649:BHE196649 BQT196649:BRA196649 CAP196649:CAW196649 CKL196649:CKS196649 CUH196649:CUO196649 DED196649:DEK196649 DNZ196649:DOG196649 DXV196649:DYC196649 EHR196649:EHY196649 ERN196649:ERU196649 FBJ196649:FBQ196649 FLF196649:FLM196649 FVB196649:FVI196649 GEX196649:GFE196649 GOT196649:GPA196649 GYP196649:GYW196649 HIL196649:HIS196649 HSH196649:HSO196649 ICD196649:ICK196649 ILZ196649:IMG196649 IVV196649:IWC196649 JFR196649:JFY196649 JPN196649:JPU196649 JZJ196649:JZQ196649 KJF196649:KJM196649 KTB196649:KTI196649 LCX196649:LDE196649 LMT196649:LNA196649 LWP196649:LWW196649 MGL196649:MGS196649 MQH196649:MQO196649 NAD196649:NAK196649 NJZ196649:NKG196649 NTV196649:NUC196649 ODR196649:ODY196649 ONN196649:ONU196649 OXJ196649:OXQ196649 PHF196649:PHM196649 PRB196649:PRI196649 QAX196649:QBE196649 QKT196649:QLA196649 QUP196649:QUW196649 REL196649:RES196649 ROH196649:ROO196649 RYD196649:RYK196649 SHZ196649:SIG196649 SRV196649:SSC196649 TBR196649:TBY196649 TLN196649:TLU196649 TVJ196649:TVQ196649 UFF196649:UFM196649 UPB196649:UPI196649 UYX196649:UZE196649 VIT196649:VJA196649 VSP196649:VSW196649 WCL196649:WCS196649 WMH196649:WMO196649 WWD196649:WWK196649 JR262185:JY262185 TN262185:TU262185 ADJ262185:ADQ262185 ANF262185:ANM262185 AXB262185:AXI262185 BGX262185:BHE262185 BQT262185:BRA262185 CAP262185:CAW262185 CKL262185:CKS262185 CUH262185:CUO262185 DED262185:DEK262185 DNZ262185:DOG262185 DXV262185:DYC262185 EHR262185:EHY262185 ERN262185:ERU262185 FBJ262185:FBQ262185 FLF262185:FLM262185 FVB262185:FVI262185 GEX262185:GFE262185 GOT262185:GPA262185 GYP262185:GYW262185 HIL262185:HIS262185 HSH262185:HSO262185 ICD262185:ICK262185 ILZ262185:IMG262185 IVV262185:IWC262185 JFR262185:JFY262185 JPN262185:JPU262185 JZJ262185:JZQ262185 KJF262185:KJM262185 KTB262185:KTI262185 LCX262185:LDE262185 LMT262185:LNA262185 LWP262185:LWW262185 MGL262185:MGS262185 MQH262185:MQO262185 NAD262185:NAK262185 NJZ262185:NKG262185 NTV262185:NUC262185 ODR262185:ODY262185 ONN262185:ONU262185 OXJ262185:OXQ262185 PHF262185:PHM262185 PRB262185:PRI262185 QAX262185:QBE262185 QKT262185:QLA262185 QUP262185:QUW262185 REL262185:RES262185 ROH262185:ROO262185 RYD262185:RYK262185 SHZ262185:SIG262185 SRV262185:SSC262185 TBR262185:TBY262185 TLN262185:TLU262185 TVJ262185:TVQ262185 UFF262185:UFM262185 UPB262185:UPI262185 UYX262185:UZE262185 VIT262185:VJA262185 VSP262185:VSW262185 WCL262185:WCS262185 WMH262185:WMO262185 WWD262185:WWK262185 JR327721:JY327721 TN327721:TU327721 ADJ327721:ADQ327721 ANF327721:ANM327721 AXB327721:AXI327721 BGX327721:BHE327721 BQT327721:BRA327721 CAP327721:CAW327721 CKL327721:CKS327721 CUH327721:CUO327721 DED327721:DEK327721 DNZ327721:DOG327721 DXV327721:DYC327721 EHR327721:EHY327721 ERN327721:ERU327721 FBJ327721:FBQ327721 FLF327721:FLM327721 FVB327721:FVI327721 GEX327721:GFE327721 GOT327721:GPA327721 GYP327721:GYW327721 HIL327721:HIS327721 HSH327721:HSO327721 ICD327721:ICK327721 ILZ327721:IMG327721 IVV327721:IWC327721 JFR327721:JFY327721 JPN327721:JPU327721 JZJ327721:JZQ327721 KJF327721:KJM327721 KTB327721:KTI327721 LCX327721:LDE327721 LMT327721:LNA327721 LWP327721:LWW327721 MGL327721:MGS327721 MQH327721:MQO327721 NAD327721:NAK327721 NJZ327721:NKG327721 NTV327721:NUC327721 ODR327721:ODY327721 ONN327721:ONU327721 OXJ327721:OXQ327721 PHF327721:PHM327721 PRB327721:PRI327721 QAX327721:QBE327721 QKT327721:QLA327721 QUP327721:QUW327721 REL327721:RES327721 ROH327721:ROO327721 RYD327721:RYK327721 SHZ327721:SIG327721 SRV327721:SSC327721 TBR327721:TBY327721 TLN327721:TLU327721 TVJ327721:TVQ327721 UFF327721:UFM327721 UPB327721:UPI327721 UYX327721:UZE327721 VIT327721:VJA327721 VSP327721:VSW327721 WCL327721:WCS327721 WMH327721:WMO327721 WWD327721:WWK327721 JR393257:JY393257 TN393257:TU393257 ADJ393257:ADQ393257 ANF393257:ANM393257 AXB393257:AXI393257 BGX393257:BHE393257 BQT393257:BRA393257 CAP393257:CAW393257 CKL393257:CKS393257 CUH393257:CUO393257 DED393257:DEK393257 DNZ393257:DOG393257 DXV393257:DYC393257 EHR393257:EHY393257 ERN393257:ERU393257 FBJ393257:FBQ393257 FLF393257:FLM393257 FVB393257:FVI393257 GEX393257:GFE393257 GOT393257:GPA393257 GYP393257:GYW393257 HIL393257:HIS393257 HSH393257:HSO393257 ICD393257:ICK393257 ILZ393257:IMG393257 IVV393257:IWC393257 JFR393257:JFY393257 JPN393257:JPU393257 JZJ393257:JZQ393257 KJF393257:KJM393257 KTB393257:KTI393257 LCX393257:LDE393257 LMT393257:LNA393257 LWP393257:LWW393257 MGL393257:MGS393257 MQH393257:MQO393257 NAD393257:NAK393257 NJZ393257:NKG393257 NTV393257:NUC393257 ODR393257:ODY393257 ONN393257:ONU393257 OXJ393257:OXQ393257 PHF393257:PHM393257 PRB393257:PRI393257 QAX393257:QBE393257 QKT393257:QLA393257 QUP393257:QUW393257 REL393257:RES393257 ROH393257:ROO393257 RYD393257:RYK393257 SHZ393257:SIG393257 SRV393257:SSC393257 TBR393257:TBY393257 TLN393257:TLU393257 TVJ393257:TVQ393257 UFF393257:UFM393257 UPB393257:UPI393257 UYX393257:UZE393257 VIT393257:VJA393257 VSP393257:VSW393257 WCL393257:WCS393257 WMH393257:WMO393257 WWD393257:WWK393257 JR458793:JY458793 TN458793:TU458793 ADJ458793:ADQ458793 ANF458793:ANM458793 AXB458793:AXI458793 BGX458793:BHE458793 BQT458793:BRA458793 CAP458793:CAW458793 CKL458793:CKS458793 CUH458793:CUO458793 DED458793:DEK458793 DNZ458793:DOG458793 DXV458793:DYC458793 EHR458793:EHY458793 ERN458793:ERU458793 FBJ458793:FBQ458793 FLF458793:FLM458793 FVB458793:FVI458793 GEX458793:GFE458793 GOT458793:GPA458793 GYP458793:GYW458793 HIL458793:HIS458793 HSH458793:HSO458793 ICD458793:ICK458793 ILZ458793:IMG458793 IVV458793:IWC458793 JFR458793:JFY458793 JPN458793:JPU458793 JZJ458793:JZQ458793 KJF458793:KJM458793 KTB458793:KTI458793 LCX458793:LDE458793 LMT458793:LNA458793 LWP458793:LWW458793 MGL458793:MGS458793 MQH458793:MQO458793 NAD458793:NAK458793 NJZ458793:NKG458793 NTV458793:NUC458793 ODR458793:ODY458793 ONN458793:ONU458793 OXJ458793:OXQ458793 PHF458793:PHM458793 PRB458793:PRI458793 QAX458793:QBE458793 QKT458793:QLA458793 QUP458793:QUW458793 REL458793:RES458793 ROH458793:ROO458793 RYD458793:RYK458793 SHZ458793:SIG458793 SRV458793:SSC458793 TBR458793:TBY458793 TLN458793:TLU458793 TVJ458793:TVQ458793 UFF458793:UFM458793 UPB458793:UPI458793 UYX458793:UZE458793 VIT458793:VJA458793 VSP458793:VSW458793 WCL458793:WCS458793 WMH458793:WMO458793 WWD458793:WWK458793 JR524329:JY524329 TN524329:TU524329 ADJ524329:ADQ524329 ANF524329:ANM524329 AXB524329:AXI524329 BGX524329:BHE524329 BQT524329:BRA524329 CAP524329:CAW524329 CKL524329:CKS524329 CUH524329:CUO524329 DED524329:DEK524329 DNZ524329:DOG524329 DXV524329:DYC524329 EHR524329:EHY524329 ERN524329:ERU524329 FBJ524329:FBQ524329 FLF524329:FLM524329 FVB524329:FVI524329 GEX524329:GFE524329 GOT524329:GPA524329 GYP524329:GYW524329 HIL524329:HIS524329 HSH524329:HSO524329 ICD524329:ICK524329 ILZ524329:IMG524329 IVV524329:IWC524329 JFR524329:JFY524329 JPN524329:JPU524329 JZJ524329:JZQ524329 KJF524329:KJM524329 KTB524329:KTI524329 LCX524329:LDE524329 LMT524329:LNA524329 LWP524329:LWW524329 MGL524329:MGS524329 MQH524329:MQO524329 NAD524329:NAK524329 NJZ524329:NKG524329 NTV524329:NUC524329 ODR524329:ODY524329 ONN524329:ONU524329 OXJ524329:OXQ524329 PHF524329:PHM524329 PRB524329:PRI524329 QAX524329:QBE524329 QKT524329:QLA524329 QUP524329:QUW524329 REL524329:RES524329 ROH524329:ROO524329 RYD524329:RYK524329 SHZ524329:SIG524329 SRV524329:SSC524329 TBR524329:TBY524329 TLN524329:TLU524329 TVJ524329:TVQ524329 UFF524329:UFM524329 UPB524329:UPI524329 UYX524329:UZE524329 VIT524329:VJA524329 VSP524329:VSW524329 WCL524329:WCS524329 WMH524329:WMO524329 WWD524329:WWK524329 JR589865:JY589865 TN589865:TU589865 ADJ589865:ADQ589865 ANF589865:ANM589865 AXB589865:AXI589865 BGX589865:BHE589865 BQT589865:BRA589865 CAP589865:CAW589865 CKL589865:CKS589865 CUH589865:CUO589865 DED589865:DEK589865 DNZ589865:DOG589865 DXV589865:DYC589865 EHR589865:EHY589865 ERN589865:ERU589865 FBJ589865:FBQ589865 FLF589865:FLM589865 FVB589865:FVI589865 GEX589865:GFE589865 GOT589865:GPA589865 GYP589865:GYW589865 HIL589865:HIS589865 HSH589865:HSO589865 ICD589865:ICK589865 ILZ589865:IMG589865 IVV589865:IWC589865 JFR589865:JFY589865 JPN589865:JPU589865 JZJ589865:JZQ589865 KJF589865:KJM589865 KTB589865:KTI589865 LCX589865:LDE589865 LMT589865:LNA589865 LWP589865:LWW589865 MGL589865:MGS589865 MQH589865:MQO589865 NAD589865:NAK589865 NJZ589865:NKG589865 NTV589865:NUC589865 ODR589865:ODY589865 ONN589865:ONU589865 OXJ589865:OXQ589865 PHF589865:PHM589865 PRB589865:PRI589865 QAX589865:QBE589865 QKT589865:QLA589865 QUP589865:QUW589865 REL589865:RES589865 ROH589865:ROO589865 RYD589865:RYK589865 SHZ589865:SIG589865 SRV589865:SSC589865 TBR589865:TBY589865 TLN589865:TLU589865 TVJ589865:TVQ589865 UFF589865:UFM589865 UPB589865:UPI589865 UYX589865:UZE589865 VIT589865:VJA589865 VSP589865:VSW589865 WCL589865:WCS589865 WMH589865:WMO589865 WWD589865:WWK589865 JR655401:JY655401 TN655401:TU655401 ADJ655401:ADQ655401 ANF655401:ANM655401 AXB655401:AXI655401 BGX655401:BHE655401 BQT655401:BRA655401 CAP655401:CAW655401 CKL655401:CKS655401 CUH655401:CUO655401 DED655401:DEK655401 DNZ655401:DOG655401 DXV655401:DYC655401 EHR655401:EHY655401 ERN655401:ERU655401 FBJ655401:FBQ655401 FLF655401:FLM655401 FVB655401:FVI655401 GEX655401:GFE655401 GOT655401:GPA655401 GYP655401:GYW655401 HIL655401:HIS655401 HSH655401:HSO655401 ICD655401:ICK655401 ILZ655401:IMG655401 IVV655401:IWC655401 JFR655401:JFY655401 JPN655401:JPU655401 JZJ655401:JZQ655401 KJF655401:KJM655401 KTB655401:KTI655401 LCX655401:LDE655401 LMT655401:LNA655401 LWP655401:LWW655401 MGL655401:MGS655401 MQH655401:MQO655401 NAD655401:NAK655401 NJZ655401:NKG655401 NTV655401:NUC655401 ODR655401:ODY655401 ONN655401:ONU655401 OXJ655401:OXQ655401 PHF655401:PHM655401 PRB655401:PRI655401 QAX655401:QBE655401 QKT655401:QLA655401 QUP655401:QUW655401 REL655401:RES655401 ROH655401:ROO655401 RYD655401:RYK655401 SHZ655401:SIG655401 SRV655401:SSC655401 TBR655401:TBY655401 TLN655401:TLU655401 TVJ655401:TVQ655401 UFF655401:UFM655401 UPB655401:UPI655401 UYX655401:UZE655401 VIT655401:VJA655401 VSP655401:VSW655401 WCL655401:WCS655401 WMH655401:WMO655401 WWD655401:WWK655401 JR720937:JY720937 TN720937:TU720937 ADJ720937:ADQ720937 ANF720937:ANM720937 AXB720937:AXI720937 BGX720937:BHE720937 BQT720937:BRA720937 CAP720937:CAW720937 CKL720937:CKS720937 CUH720937:CUO720937 DED720937:DEK720937 DNZ720937:DOG720937 DXV720937:DYC720937 EHR720937:EHY720937 ERN720937:ERU720937 FBJ720937:FBQ720937 FLF720937:FLM720937 FVB720937:FVI720937 GEX720937:GFE720937 GOT720937:GPA720937 GYP720937:GYW720937 HIL720937:HIS720937 HSH720937:HSO720937 ICD720937:ICK720937 ILZ720937:IMG720937 IVV720937:IWC720937 JFR720937:JFY720937 JPN720937:JPU720937 JZJ720937:JZQ720937 KJF720937:KJM720937 KTB720937:KTI720937 LCX720937:LDE720937 LMT720937:LNA720937 LWP720937:LWW720937 MGL720937:MGS720937 MQH720937:MQO720937 NAD720937:NAK720937 NJZ720937:NKG720937 NTV720937:NUC720937 ODR720937:ODY720937 ONN720937:ONU720937 OXJ720937:OXQ720937 PHF720937:PHM720937 PRB720937:PRI720937 QAX720937:QBE720937 QKT720937:QLA720937 QUP720937:QUW720937 REL720937:RES720937 ROH720937:ROO720937 RYD720937:RYK720937 SHZ720937:SIG720937 SRV720937:SSC720937 TBR720937:TBY720937 TLN720937:TLU720937 TVJ720937:TVQ720937 UFF720937:UFM720937 UPB720937:UPI720937 UYX720937:UZE720937 VIT720937:VJA720937 VSP720937:VSW720937 WCL720937:WCS720937 WMH720937:WMO720937 WWD720937:WWK720937 JR786473:JY786473 TN786473:TU786473 ADJ786473:ADQ786473 ANF786473:ANM786473 AXB786473:AXI786473 BGX786473:BHE786473 BQT786473:BRA786473 CAP786473:CAW786473 CKL786473:CKS786473 CUH786473:CUO786473 DED786473:DEK786473 DNZ786473:DOG786473 DXV786473:DYC786473 EHR786473:EHY786473 ERN786473:ERU786473 FBJ786473:FBQ786473 FLF786473:FLM786473 FVB786473:FVI786473 GEX786473:GFE786473 GOT786473:GPA786473 GYP786473:GYW786473 HIL786473:HIS786473 HSH786473:HSO786473 ICD786473:ICK786473 ILZ786473:IMG786473 IVV786473:IWC786473 JFR786473:JFY786473 JPN786473:JPU786473 JZJ786473:JZQ786473 KJF786473:KJM786473 KTB786473:KTI786473 LCX786473:LDE786473 LMT786473:LNA786473 LWP786473:LWW786473 MGL786473:MGS786473 MQH786473:MQO786473 NAD786473:NAK786473 NJZ786473:NKG786473 NTV786473:NUC786473 ODR786473:ODY786473 ONN786473:ONU786473 OXJ786473:OXQ786473 PHF786473:PHM786473 PRB786473:PRI786473 QAX786473:QBE786473 QKT786473:QLA786473 QUP786473:QUW786473 REL786473:RES786473 ROH786473:ROO786473 RYD786473:RYK786473 SHZ786473:SIG786473 SRV786473:SSC786473 TBR786473:TBY786473 TLN786473:TLU786473 TVJ786473:TVQ786473 UFF786473:UFM786473 UPB786473:UPI786473 UYX786473:UZE786473 VIT786473:VJA786473 VSP786473:VSW786473 WCL786473:WCS786473 WMH786473:WMO786473 WWD786473:WWK786473 JR852009:JY852009 TN852009:TU852009 ADJ852009:ADQ852009 ANF852009:ANM852009 AXB852009:AXI852009 BGX852009:BHE852009 BQT852009:BRA852009 CAP852009:CAW852009 CKL852009:CKS852009 CUH852009:CUO852009 DED852009:DEK852009 DNZ852009:DOG852009 DXV852009:DYC852009 EHR852009:EHY852009 ERN852009:ERU852009 FBJ852009:FBQ852009 FLF852009:FLM852009 FVB852009:FVI852009 GEX852009:GFE852009 GOT852009:GPA852009 GYP852009:GYW852009 HIL852009:HIS852009 HSH852009:HSO852009 ICD852009:ICK852009 ILZ852009:IMG852009 IVV852009:IWC852009 JFR852009:JFY852009 JPN852009:JPU852009 JZJ852009:JZQ852009 KJF852009:KJM852009 KTB852009:KTI852009 LCX852009:LDE852009 LMT852009:LNA852009 LWP852009:LWW852009 MGL852009:MGS852009 MQH852009:MQO852009 NAD852009:NAK852009 NJZ852009:NKG852009 NTV852009:NUC852009 ODR852009:ODY852009 ONN852009:ONU852009 OXJ852009:OXQ852009 PHF852009:PHM852009 PRB852009:PRI852009 QAX852009:QBE852009 QKT852009:QLA852009 QUP852009:QUW852009 REL852009:RES852009 ROH852009:ROO852009 RYD852009:RYK852009 SHZ852009:SIG852009 SRV852009:SSC852009 TBR852009:TBY852009 TLN852009:TLU852009 TVJ852009:TVQ852009 UFF852009:UFM852009 UPB852009:UPI852009 UYX852009:UZE852009 VIT852009:VJA852009 VSP852009:VSW852009 WCL852009:WCS852009 WMH852009:WMO852009 WWD852009:WWK852009 JR917545:JY917545 TN917545:TU917545 ADJ917545:ADQ917545 ANF917545:ANM917545 AXB917545:AXI917545 BGX917545:BHE917545 BQT917545:BRA917545 CAP917545:CAW917545 CKL917545:CKS917545 CUH917545:CUO917545 DED917545:DEK917545 DNZ917545:DOG917545 DXV917545:DYC917545 EHR917545:EHY917545 ERN917545:ERU917545 FBJ917545:FBQ917545 FLF917545:FLM917545 FVB917545:FVI917545 GEX917545:GFE917545 GOT917545:GPA917545 GYP917545:GYW917545 HIL917545:HIS917545 HSH917545:HSO917545 ICD917545:ICK917545 ILZ917545:IMG917545 IVV917545:IWC917545 JFR917545:JFY917545 JPN917545:JPU917545 JZJ917545:JZQ917545 KJF917545:KJM917545 KTB917545:KTI917545 LCX917545:LDE917545 LMT917545:LNA917545 LWP917545:LWW917545 MGL917545:MGS917545 MQH917545:MQO917545 NAD917545:NAK917545 NJZ917545:NKG917545 NTV917545:NUC917545 ODR917545:ODY917545 ONN917545:ONU917545 OXJ917545:OXQ917545 PHF917545:PHM917545 PRB917545:PRI917545 QAX917545:QBE917545 QKT917545:QLA917545 QUP917545:QUW917545 REL917545:RES917545 ROH917545:ROO917545 RYD917545:RYK917545 SHZ917545:SIG917545 SRV917545:SSC917545 TBR917545:TBY917545 TLN917545:TLU917545 TVJ917545:TVQ917545 UFF917545:UFM917545 UPB917545:UPI917545 UYX917545:UZE917545 VIT917545:VJA917545 VSP917545:VSW917545 WCL917545:WCS917545 WMH917545:WMO917545 WWD917545:WWK917545 WWD983081:WWK983081 JR983081:JY983081 TN983081:TU983081 ADJ983081:ADQ983081 ANF983081:ANM983081 AXB983081:AXI983081 BGX983081:BHE983081 BQT983081:BRA983081 CAP983081:CAW983081 CKL983081:CKS983081 CUH983081:CUO983081 DED983081:DEK983081 DNZ983081:DOG983081 DXV983081:DYC983081 EHR983081:EHY983081 ERN983081:ERU983081 FBJ983081:FBQ983081 FLF983081:FLM983081 FVB983081:FVI983081 GEX983081:GFE983081 GOT983081:GPA983081 GYP983081:GYW983081 HIL983081:HIS983081 HSH983081:HSO983081 ICD983081:ICK983081 ILZ983081:IMG983081 IVV983081:IWC983081 JFR983081:JFY983081 JPN983081:JPU983081 JZJ983081:JZQ983081 KJF983081:KJM983081 KTB983081:KTI983081 LCX983081:LDE983081 LMT983081:LNA983081 LWP983081:LWW983081 MGL983081:MGS983081 MQH983081:MQO983081 NAD983081:NAK983081 NJZ983081:NKG983081 NTV983081:NUC983081 ODR983081:ODY983081 ONN983081:ONU983081 OXJ983081:OXQ983081 PHF983081:PHM983081 PRB983081:PRI983081 QAX983081:QBE983081 QKT983081:QLA983081 QUP983081:QUW983081 REL983081:RES983081 ROH983081:ROO983081 RYD983081:RYK983081 SHZ983081:SIG983081 SRV983081:SSC983081 TBR983081:TBY983081 TLN983081:TLU983081 TVJ983081:TVQ983081 UFF983081:UFM983081 UPB983081:UPI983081 UYX983081:UZE983081 VIT983081:VJA983081 VSP983081:VSW983081 WCL983081:WCS983081 WMH983081:WMO983081 TVJ45:TVQ45 WCL34:WCS34 VSP34:VSW34 UYX34:UZE34 VIT34:VJA34 UFF34:UFM34 WWD34:WWK34 WMH34:WMO34 UPB34:UPI34 JR34:JY34 TN34:TU34 ADJ34:ADQ34 ANF34:ANM34 AXB34:AXI34 BGX34:BHE34 BQT34:BRA34 CAP34:CAW34 CKL34:CKS34 CUH34:CUO34 DED34:DEK34 DNZ34:DOG34 DXV34:DYC34 EHR34:EHY34 ERN34:ERU34 FBJ34:FBQ34 FLF34:FLM34 FVB34:FVI34 GEX34:GFE34 GOT34:GPA34 GYP34:GYW34 HIL34:HIS34 HSH34:HSO34 ICD34:ICK34 ILZ34:IMG34 IVV34:IWC34 JFR34:JFY34 JPN34:JPU34 JZJ34:JZQ34 KJF34:KJM34 KTB34:KTI34 LCX34:LDE34 LMT34:LNA34 LWP34:LWW34 MGL34:MGS34 MQH34:MQO34 NAD34:NAK34 NJZ34:NKG34 NTV34:NUC34 ODR34:ODY34 ONN34:ONU34 OXJ34:OXQ34 PHF34:PHM34 PRB34:PRI34 QAX34:QBE34 QKT34:QLA34 QUP34:QUW34 REL34:RES34 ROH34:ROO34 RYD34:RYK34 SHZ34:SIG34 SRV34:SSC34 TBR34:TBY34 TLN34:TLU34 TVJ34:TVQ34 WCL45:WCS45 VSP45:VSW45 UYX45:UZE45 VIT45:VJA45 UFF45:UFM45 WWD45:WWK45 WMH45:WMO45 UPB45:UPI45 JR45:JY45 TN45:TU45 ADJ45:ADQ45 ANF45:ANM45 AXB45:AXI45 BGX45:BHE45 BQT45:BRA45 CAP45:CAW45 CKL45:CKS45 CUH45:CUO45 DED45:DEK45 DNZ45:DOG45 DXV45:DYC45 EHR45:EHY45 ERN45:ERU45 FBJ45:FBQ45 FLF45:FLM45 FVB45:FVI45 GEX45:GFE45 GOT45:GPA45 GYP45:GYW45 HIL45:HIS45 HSH45:HSO45 ICD45:ICK45 ILZ45:IMG45 IVV45:IWC45 JFR45:JFY45 JPN45:JPU45 JZJ45:JZQ45 KJF45:KJM45 KTB45:KTI45 LCX45:LDE45 LMT45:LNA45 LWP45:LWW45 MGL45:MGS45 MQH45:MQO45 NAD45:NAK45 NJZ45:NKG45 NTV45:NUC45 ODR45:ODY45 ONN45:ONU45 OXJ45:OXQ45 PHF45:PHM45 PRB45:PRI45 QAX45:QBE45 QKT45:QLA45 QUP45:QUW45 REL45:RES45 ROH45:ROO45 RYD45:RYK45 SHZ45:SIG45 SRV45:SSC45 TBR45:TBY45 TLN45:TLU45 O917545:AC917545 O852009:AC852009 O786473:AC786473 O720937:AC720937 O655401:AC655401 O589865:AC589865 O524329:AC524329 O458793:AC458793 O393257:AC393257 O327721:AC327721 O262185:AC262185 O196649:AC196649 O131113:AC131113 O65577:AC65577 O983081:AC983081" xr:uid="{00000000-0002-0000-0C00-000005000000}">
      <formula1>kind_of_cons</formula1>
    </dataValidation>
    <dataValidation type="textLength" operator="lessThanOrEqual" allowBlank="1" showInputMessage="1" showErrorMessage="1" errorTitle="Ошибка" error="Допускается ввод не более 900 символов!" sqref="WWL983076:WWL983083 WMP983076:WMP983083 AD65572:AD65579 JZ65572:JZ65579 TV65572:TV65579 ADR65572:ADR65579 ANN65572:ANN65579 AXJ65572:AXJ65579 BHF65572:BHF65579 BRB65572:BRB65579 CAX65572:CAX65579 CKT65572:CKT65579 CUP65572:CUP65579 DEL65572:DEL65579 DOH65572:DOH65579 DYD65572:DYD65579 EHZ65572:EHZ65579 ERV65572:ERV65579 FBR65572:FBR65579 FLN65572:FLN65579 FVJ65572:FVJ65579 GFF65572:GFF65579 GPB65572:GPB65579 GYX65572:GYX65579 HIT65572:HIT65579 HSP65572:HSP65579 ICL65572:ICL65579 IMH65572:IMH65579 IWD65572:IWD65579 JFZ65572:JFZ65579 JPV65572:JPV65579 JZR65572:JZR65579 KJN65572:KJN65579 KTJ65572:KTJ65579 LDF65572:LDF65579 LNB65572:LNB65579 LWX65572:LWX65579 MGT65572:MGT65579 MQP65572:MQP65579 NAL65572:NAL65579 NKH65572:NKH65579 NUD65572:NUD65579 ODZ65572:ODZ65579 ONV65572:ONV65579 OXR65572:OXR65579 PHN65572:PHN65579 PRJ65572:PRJ65579 QBF65572:QBF65579 QLB65572:QLB65579 QUX65572:QUX65579 RET65572:RET65579 ROP65572:ROP65579 RYL65572:RYL65579 SIH65572:SIH65579 SSD65572:SSD65579 TBZ65572:TBZ65579 TLV65572:TLV65579 TVR65572:TVR65579 UFN65572:UFN65579 UPJ65572:UPJ65579 UZF65572:UZF65579 VJB65572:VJB65579 VSX65572:VSX65579 WCT65572:WCT65579 WMP65572:WMP65579 WWL65572:WWL65579 AD131108:AD131115 JZ131108:JZ131115 TV131108:TV131115 ADR131108:ADR131115 ANN131108:ANN131115 AXJ131108:AXJ131115 BHF131108:BHF131115 BRB131108:BRB131115 CAX131108:CAX131115 CKT131108:CKT131115 CUP131108:CUP131115 DEL131108:DEL131115 DOH131108:DOH131115 DYD131108:DYD131115 EHZ131108:EHZ131115 ERV131108:ERV131115 FBR131108:FBR131115 FLN131108:FLN131115 FVJ131108:FVJ131115 GFF131108:GFF131115 GPB131108:GPB131115 GYX131108:GYX131115 HIT131108:HIT131115 HSP131108:HSP131115 ICL131108:ICL131115 IMH131108:IMH131115 IWD131108:IWD131115 JFZ131108:JFZ131115 JPV131108:JPV131115 JZR131108:JZR131115 KJN131108:KJN131115 KTJ131108:KTJ131115 LDF131108:LDF131115 LNB131108:LNB131115 LWX131108:LWX131115 MGT131108:MGT131115 MQP131108:MQP131115 NAL131108:NAL131115 NKH131108:NKH131115 NUD131108:NUD131115 ODZ131108:ODZ131115 ONV131108:ONV131115 OXR131108:OXR131115 PHN131108:PHN131115 PRJ131108:PRJ131115 QBF131108:QBF131115 QLB131108:QLB131115 QUX131108:QUX131115 RET131108:RET131115 ROP131108:ROP131115 RYL131108:RYL131115 SIH131108:SIH131115 SSD131108:SSD131115 TBZ131108:TBZ131115 TLV131108:TLV131115 TVR131108:TVR131115 UFN131108:UFN131115 UPJ131108:UPJ131115 UZF131108:UZF131115 VJB131108:VJB131115 VSX131108:VSX131115 WCT131108:WCT131115 WMP131108:WMP131115 WWL131108:WWL131115 AD196644:AD196651 JZ196644:JZ196651 TV196644:TV196651 ADR196644:ADR196651 ANN196644:ANN196651 AXJ196644:AXJ196651 BHF196644:BHF196651 BRB196644:BRB196651 CAX196644:CAX196651 CKT196644:CKT196651 CUP196644:CUP196651 DEL196644:DEL196651 DOH196644:DOH196651 DYD196644:DYD196651 EHZ196644:EHZ196651 ERV196644:ERV196651 FBR196644:FBR196651 FLN196644:FLN196651 FVJ196644:FVJ196651 GFF196644:GFF196651 GPB196644:GPB196651 GYX196644:GYX196651 HIT196644:HIT196651 HSP196644:HSP196651 ICL196644:ICL196651 IMH196644:IMH196651 IWD196644:IWD196651 JFZ196644:JFZ196651 JPV196644:JPV196651 JZR196644:JZR196651 KJN196644:KJN196651 KTJ196644:KTJ196651 LDF196644:LDF196651 LNB196644:LNB196651 LWX196644:LWX196651 MGT196644:MGT196651 MQP196644:MQP196651 NAL196644:NAL196651 NKH196644:NKH196651 NUD196644:NUD196651 ODZ196644:ODZ196651 ONV196644:ONV196651 OXR196644:OXR196651 PHN196644:PHN196651 PRJ196644:PRJ196651 QBF196644:QBF196651 QLB196644:QLB196651 QUX196644:QUX196651 RET196644:RET196651 ROP196644:ROP196651 RYL196644:RYL196651 SIH196644:SIH196651 SSD196644:SSD196651 TBZ196644:TBZ196651 TLV196644:TLV196651 TVR196644:TVR196651 UFN196644:UFN196651 UPJ196644:UPJ196651 UZF196644:UZF196651 VJB196644:VJB196651 VSX196644:VSX196651 WCT196644:WCT196651 WMP196644:WMP196651 WWL196644:WWL196651 AD262180:AD262187 JZ262180:JZ262187 TV262180:TV262187 ADR262180:ADR262187 ANN262180:ANN262187 AXJ262180:AXJ262187 BHF262180:BHF262187 BRB262180:BRB262187 CAX262180:CAX262187 CKT262180:CKT262187 CUP262180:CUP262187 DEL262180:DEL262187 DOH262180:DOH262187 DYD262180:DYD262187 EHZ262180:EHZ262187 ERV262180:ERV262187 FBR262180:FBR262187 FLN262180:FLN262187 FVJ262180:FVJ262187 GFF262180:GFF262187 GPB262180:GPB262187 GYX262180:GYX262187 HIT262180:HIT262187 HSP262180:HSP262187 ICL262180:ICL262187 IMH262180:IMH262187 IWD262180:IWD262187 JFZ262180:JFZ262187 JPV262180:JPV262187 JZR262180:JZR262187 KJN262180:KJN262187 KTJ262180:KTJ262187 LDF262180:LDF262187 LNB262180:LNB262187 LWX262180:LWX262187 MGT262180:MGT262187 MQP262180:MQP262187 NAL262180:NAL262187 NKH262180:NKH262187 NUD262180:NUD262187 ODZ262180:ODZ262187 ONV262180:ONV262187 OXR262180:OXR262187 PHN262180:PHN262187 PRJ262180:PRJ262187 QBF262180:QBF262187 QLB262180:QLB262187 QUX262180:QUX262187 RET262180:RET262187 ROP262180:ROP262187 RYL262180:RYL262187 SIH262180:SIH262187 SSD262180:SSD262187 TBZ262180:TBZ262187 TLV262180:TLV262187 TVR262180:TVR262187 UFN262180:UFN262187 UPJ262180:UPJ262187 UZF262180:UZF262187 VJB262180:VJB262187 VSX262180:VSX262187 WCT262180:WCT262187 WMP262180:WMP262187 WWL262180:WWL262187 AD327716:AD327723 JZ327716:JZ327723 TV327716:TV327723 ADR327716:ADR327723 ANN327716:ANN327723 AXJ327716:AXJ327723 BHF327716:BHF327723 BRB327716:BRB327723 CAX327716:CAX327723 CKT327716:CKT327723 CUP327716:CUP327723 DEL327716:DEL327723 DOH327716:DOH327723 DYD327716:DYD327723 EHZ327716:EHZ327723 ERV327716:ERV327723 FBR327716:FBR327723 FLN327716:FLN327723 FVJ327716:FVJ327723 GFF327716:GFF327723 GPB327716:GPB327723 GYX327716:GYX327723 HIT327716:HIT327723 HSP327716:HSP327723 ICL327716:ICL327723 IMH327716:IMH327723 IWD327716:IWD327723 JFZ327716:JFZ327723 JPV327716:JPV327723 JZR327716:JZR327723 KJN327716:KJN327723 KTJ327716:KTJ327723 LDF327716:LDF327723 LNB327716:LNB327723 LWX327716:LWX327723 MGT327716:MGT327723 MQP327716:MQP327723 NAL327716:NAL327723 NKH327716:NKH327723 NUD327716:NUD327723 ODZ327716:ODZ327723 ONV327716:ONV327723 OXR327716:OXR327723 PHN327716:PHN327723 PRJ327716:PRJ327723 QBF327716:QBF327723 QLB327716:QLB327723 QUX327716:QUX327723 RET327716:RET327723 ROP327716:ROP327723 RYL327716:RYL327723 SIH327716:SIH327723 SSD327716:SSD327723 TBZ327716:TBZ327723 TLV327716:TLV327723 TVR327716:TVR327723 UFN327716:UFN327723 UPJ327716:UPJ327723 UZF327716:UZF327723 VJB327716:VJB327723 VSX327716:VSX327723 WCT327716:WCT327723 WMP327716:WMP327723 WWL327716:WWL327723 AD393252:AD393259 JZ393252:JZ393259 TV393252:TV393259 ADR393252:ADR393259 ANN393252:ANN393259 AXJ393252:AXJ393259 BHF393252:BHF393259 BRB393252:BRB393259 CAX393252:CAX393259 CKT393252:CKT393259 CUP393252:CUP393259 DEL393252:DEL393259 DOH393252:DOH393259 DYD393252:DYD393259 EHZ393252:EHZ393259 ERV393252:ERV393259 FBR393252:FBR393259 FLN393252:FLN393259 FVJ393252:FVJ393259 GFF393252:GFF393259 GPB393252:GPB393259 GYX393252:GYX393259 HIT393252:HIT393259 HSP393252:HSP393259 ICL393252:ICL393259 IMH393252:IMH393259 IWD393252:IWD393259 JFZ393252:JFZ393259 JPV393252:JPV393259 JZR393252:JZR393259 KJN393252:KJN393259 KTJ393252:KTJ393259 LDF393252:LDF393259 LNB393252:LNB393259 LWX393252:LWX393259 MGT393252:MGT393259 MQP393252:MQP393259 NAL393252:NAL393259 NKH393252:NKH393259 NUD393252:NUD393259 ODZ393252:ODZ393259 ONV393252:ONV393259 OXR393252:OXR393259 PHN393252:PHN393259 PRJ393252:PRJ393259 QBF393252:QBF393259 QLB393252:QLB393259 QUX393252:QUX393259 RET393252:RET393259 ROP393252:ROP393259 RYL393252:RYL393259 SIH393252:SIH393259 SSD393252:SSD393259 TBZ393252:TBZ393259 TLV393252:TLV393259 TVR393252:TVR393259 UFN393252:UFN393259 UPJ393252:UPJ393259 UZF393252:UZF393259 VJB393252:VJB393259 VSX393252:VSX393259 WCT393252:WCT393259 WMP393252:WMP393259 WWL393252:WWL393259 AD458788:AD458795 JZ458788:JZ458795 TV458788:TV458795 ADR458788:ADR458795 ANN458788:ANN458795 AXJ458788:AXJ458795 BHF458788:BHF458795 BRB458788:BRB458795 CAX458788:CAX458795 CKT458788:CKT458795 CUP458788:CUP458795 DEL458788:DEL458795 DOH458788:DOH458795 DYD458788:DYD458795 EHZ458788:EHZ458795 ERV458788:ERV458795 FBR458788:FBR458795 FLN458788:FLN458795 FVJ458788:FVJ458795 GFF458788:GFF458795 GPB458788:GPB458795 GYX458788:GYX458795 HIT458788:HIT458795 HSP458788:HSP458795 ICL458788:ICL458795 IMH458788:IMH458795 IWD458788:IWD458795 JFZ458788:JFZ458795 JPV458788:JPV458795 JZR458788:JZR458795 KJN458788:KJN458795 KTJ458788:KTJ458795 LDF458788:LDF458795 LNB458788:LNB458795 LWX458788:LWX458795 MGT458788:MGT458795 MQP458788:MQP458795 NAL458788:NAL458795 NKH458788:NKH458795 NUD458788:NUD458795 ODZ458788:ODZ458795 ONV458788:ONV458795 OXR458788:OXR458795 PHN458788:PHN458795 PRJ458788:PRJ458795 QBF458788:QBF458795 QLB458788:QLB458795 QUX458788:QUX458795 RET458788:RET458795 ROP458788:ROP458795 RYL458788:RYL458795 SIH458788:SIH458795 SSD458788:SSD458795 TBZ458788:TBZ458795 TLV458788:TLV458795 TVR458788:TVR458795 UFN458788:UFN458795 UPJ458788:UPJ458795 UZF458788:UZF458795 VJB458788:VJB458795 VSX458788:VSX458795 WCT458788:WCT458795 WMP458788:WMP458795 WWL458788:WWL458795 AD524324:AD524331 JZ524324:JZ524331 TV524324:TV524331 ADR524324:ADR524331 ANN524324:ANN524331 AXJ524324:AXJ524331 BHF524324:BHF524331 BRB524324:BRB524331 CAX524324:CAX524331 CKT524324:CKT524331 CUP524324:CUP524331 DEL524324:DEL524331 DOH524324:DOH524331 DYD524324:DYD524331 EHZ524324:EHZ524331 ERV524324:ERV524331 FBR524324:FBR524331 FLN524324:FLN524331 FVJ524324:FVJ524331 GFF524324:GFF524331 GPB524324:GPB524331 GYX524324:GYX524331 HIT524324:HIT524331 HSP524324:HSP524331 ICL524324:ICL524331 IMH524324:IMH524331 IWD524324:IWD524331 JFZ524324:JFZ524331 JPV524324:JPV524331 JZR524324:JZR524331 KJN524324:KJN524331 KTJ524324:KTJ524331 LDF524324:LDF524331 LNB524324:LNB524331 LWX524324:LWX524331 MGT524324:MGT524331 MQP524324:MQP524331 NAL524324:NAL524331 NKH524324:NKH524331 NUD524324:NUD524331 ODZ524324:ODZ524331 ONV524324:ONV524331 OXR524324:OXR524331 PHN524324:PHN524331 PRJ524324:PRJ524331 QBF524324:QBF524331 QLB524324:QLB524331 QUX524324:QUX524331 RET524324:RET524331 ROP524324:ROP524331 RYL524324:RYL524331 SIH524324:SIH524331 SSD524324:SSD524331 TBZ524324:TBZ524331 TLV524324:TLV524331 TVR524324:TVR524331 UFN524324:UFN524331 UPJ524324:UPJ524331 UZF524324:UZF524331 VJB524324:VJB524331 VSX524324:VSX524331 WCT524324:WCT524331 WMP524324:WMP524331 WWL524324:WWL524331 AD589860:AD589867 JZ589860:JZ589867 TV589860:TV589867 ADR589860:ADR589867 ANN589860:ANN589867 AXJ589860:AXJ589867 BHF589860:BHF589867 BRB589860:BRB589867 CAX589860:CAX589867 CKT589860:CKT589867 CUP589860:CUP589867 DEL589860:DEL589867 DOH589860:DOH589867 DYD589860:DYD589867 EHZ589860:EHZ589867 ERV589860:ERV589867 FBR589860:FBR589867 FLN589860:FLN589867 FVJ589860:FVJ589867 GFF589860:GFF589867 GPB589860:GPB589867 GYX589860:GYX589867 HIT589860:HIT589867 HSP589860:HSP589867 ICL589860:ICL589867 IMH589860:IMH589867 IWD589860:IWD589867 JFZ589860:JFZ589867 JPV589860:JPV589867 JZR589860:JZR589867 KJN589860:KJN589867 KTJ589860:KTJ589867 LDF589860:LDF589867 LNB589860:LNB589867 LWX589860:LWX589867 MGT589860:MGT589867 MQP589860:MQP589867 NAL589860:NAL589867 NKH589860:NKH589867 NUD589860:NUD589867 ODZ589860:ODZ589867 ONV589860:ONV589867 OXR589860:OXR589867 PHN589860:PHN589867 PRJ589860:PRJ589867 QBF589860:QBF589867 QLB589860:QLB589867 QUX589860:QUX589867 RET589860:RET589867 ROP589860:ROP589867 RYL589860:RYL589867 SIH589860:SIH589867 SSD589860:SSD589867 TBZ589860:TBZ589867 TLV589860:TLV589867 TVR589860:TVR589867 UFN589860:UFN589867 UPJ589860:UPJ589867 UZF589860:UZF589867 VJB589860:VJB589867 VSX589860:VSX589867 WCT589860:WCT589867 WMP589860:WMP589867 WWL589860:WWL589867 AD655396:AD655403 JZ655396:JZ655403 TV655396:TV655403 ADR655396:ADR655403 ANN655396:ANN655403 AXJ655396:AXJ655403 BHF655396:BHF655403 BRB655396:BRB655403 CAX655396:CAX655403 CKT655396:CKT655403 CUP655396:CUP655403 DEL655396:DEL655403 DOH655396:DOH655403 DYD655396:DYD655403 EHZ655396:EHZ655403 ERV655396:ERV655403 FBR655396:FBR655403 FLN655396:FLN655403 FVJ655396:FVJ655403 GFF655396:GFF655403 GPB655396:GPB655403 GYX655396:GYX655403 HIT655396:HIT655403 HSP655396:HSP655403 ICL655396:ICL655403 IMH655396:IMH655403 IWD655396:IWD655403 JFZ655396:JFZ655403 JPV655396:JPV655403 JZR655396:JZR655403 KJN655396:KJN655403 KTJ655396:KTJ655403 LDF655396:LDF655403 LNB655396:LNB655403 LWX655396:LWX655403 MGT655396:MGT655403 MQP655396:MQP655403 NAL655396:NAL655403 NKH655396:NKH655403 NUD655396:NUD655403 ODZ655396:ODZ655403 ONV655396:ONV655403 OXR655396:OXR655403 PHN655396:PHN655403 PRJ655396:PRJ655403 QBF655396:QBF655403 QLB655396:QLB655403 QUX655396:QUX655403 RET655396:RET655403 ROP655396:ROP655403 RYL655396:RYL655403 SIH655396:SIH655403 SSD655396:SSD655403 TBZ655396:TBZ655403 TLV655396:TLV655403 TVR655396:TVR655403 UFN655396:UFN655403 UPJ655396:UPJ655403 UZF655396:UZF655403 VJB655396:VJB655403 VSX655396:VSX655403 WCT655396:WCT655403 WMP655396:WMP655403 WWL655396:WWL655403 AD720932:AD720939 JZ720932:JZ720939 TV720932:TV720939 ADR720932:ADR720939 ANN720932:ANN720939 AXJ720932:AXJ720939 BHF720932:BHF720939 BRB720932:BRB720939 CAX720932:CAX720939 CKT720932:CKT720939 CUP720932:CUP720939 DEL720932:DEL720939 DOH720932:DOH720939 DYD720932:DYD720939 EHZ720932:EHZ720939 ERV720932:ERV720939 FBR720932:FBR720939 FLN720932:FLN720939 FVJ720932:FVJ720939 GFF720932:GFF720939 GPB720932:GPB720939 GYX720932:GYX720939 HIT720932:HIT720939 HSP720932:HSP720939 ICL720932:ICL720939 IMH720932:IMH720939 IWD720932:IWD720939 JFZ720932:JFZ720939 JPV720932:JPV720939 JZR720932:JZR720939 KJN720932:KJN720939 KTJ720932:KTJ720939 LDF720932:LDF720939 LNB720932:LNB720939 LWX720932:LWX720939 MGT720932:MGT720939 MQP720932:MQP720939 NAL720932:NAL720939 NKH720932:NKH720939 NUD720932:NUD720939 ODZ720932:ODZ720939 ONV720932:ONV720939 OXR720932:OXR720939 PHN720932:PHN720939 PRJ720932:PRJ720939 QBF720932:QBF720939 QLB720932:QLB720939 QUX720932:QUX720939 RET720932:RET720939 ROP720932:ROP720939 RYL720932:RYL720939 SIH720932:SIH720939 SSD720932:SSD720939 TBZ720932:TBZ720939 TLV720932:TLV720939 TVR720932:TVR720939 UFN720932:UFN720939 UPJ720932:UPJ720939 UZF720932:UZF720939 VJB720932:VJB720939 VSX720932:VSX720939 WCT720932:WCT720939 WMP720932:WMP720939 WWL720932:WWL720939 AD786468:AD786475 JZ786468:JZ786475 TV786468:TV786475 ADR786468:ADR786475 ANN786468:ANN786475 AXJ786468:AXJ786475 BHF786468:BHF786475 BRB786468:BRB786475 CAX786468:CAX786475 CKT786468:CKT786475 CUP786468:CUP786475 DEL786468:DEL786475 DOH786468:DOH786475 DYD786468:DYD786475 EHZ786468:EHZ786475 ERV786468:ERV786475 FBR786468:FBR786475 FLN786468:FLN786475 FVJ786468:FVJ786475 GFF786468:GFF786475 GPB786468:GPB786475 GYX786468:GYX786475 HIT786468:HIT786475 HSP786468:HSP786475 ICL786468:ICL786475 IMH786468:IMH786475 IWD786468:IWD786475 JFZ786468:JFZ786475 JPV786468:JPV786475 JZR786468:JZR786475 KJN786468:KJN786475 KTJ786468:KTJ786475 LDF786468:LDF786475 LNB786468:LNB786475 LWX786468:LWX786475 MGT786468:MGT786475 MQP786468:MQP786475 NAL786468:NAL786475 NKH786468:NKH786475 NUD786468:NUD786475 ODZ786468:ODZ786475 ONV786468:ONV786475 OXR786468:OXR786475 PHN786468:PHN786475 PRJ786468:PRJ786475 QBF786468:QBF786475 QLB786468:QLB786475 QUX786468:QUX786475 RET786468:RET786475 ROP786468:ROP786475 RYL786468:RYL786475 SIH786468:SIH786475 SSD786468:SSD786475 TBZ786468:TBZ786475 TLV786468:TLV786475 TVR786468:TVR786475 UFN786468:UFN786475 UPJ786468:UPJ786475 UZF786468:UZF786475 VJB786468:VJB786475 VSX786468:VSX786475 WCT786468:WCT786475 WMP786468:WMP786475 WWL786468:WWL786475 AD852004:AD852011 JZ852004:JZ852011 TV852004:TV852011 ADR852004:ADR852011 ANN852004:ANN852011 AXJ852004:AXJ852011 BHF852004:BHF852011 BRB852004:BRB852011 CAX852004:CAX852011 CKT852004:CKT852011 CUP852004:CUP852011 DEL852004:DEL852011 DOH852004:DOH852011 DYD852004:DYD852011 EHZ852004:EHZ852011 ERV852004:ERV852011 FBR852004:FBR852011 FLN852004:FLN852011 FVJ852004:FVJ852011 GFF852004:GFF852011 GPB852004:GPB852011 GYX852004:GYX852011 HIT852004:HIT852011 HSP852004:HSP852011 ICL852004:ICL852011 IMH852004:IMH852011 IWD852004:IWD852011 JFZ852004:JFZ852011 JPV852004:JPV852011 JZR852004:JZR852011 KJN852004:KJN852011 KTJ852004:KTJ852011 LDF852004:LDF852011 LNB852004:LNB852011 LWX852004:LWX852011 MGT852004:MGT852011 MQP852004:MQP852011 NAL852004:NAL852011 NKH852004:NKH852011 NUD852004:NUD852011 ODZ852004:ODZ852011 ONV852004:ONV852011 OXR852004:OXR852011 PHN852004:PHN852011 PRJ852004:PRJ852011 QBF852004:QBF852011 QLB852004:QLB852011 QUX852004:QUX852011 RET852004:RET852011 ROP852004:ROP852011 RYL852004:RYL852011 SIH852004:SIH852011 SSD852004:SSD852011 TBZ852004:TBZ852011 TLV852004:TLV852011 TVR852004:TVR852011 UFN852004:UFN852011 UPJ852004:UPJ852011 UZF852004:UZF852011 VJB852004:VJB852011 VSX852004:VSX852011 WCT852004:WCT852011 WMP852004:WMP852011 WWL852004:WWL852011 AD917540:AD917547 JZ917540:JZ917547 TV917540:TV917547 ADR917540:ADR917547 ANN917540:ANN917547 AXJ917540:AXJ917547 BHF917540:BHF917547 BRB917540:BRB917547 CAX917540:CAX917547 CKT917540:CKT917547 CUP917540:CUP917547 DEL917540:DEL917547 DOH917540:DOH917547 DYD917540:DYD917547 EHZ917540:EHZ917547 ERV917540:ERV917547 FBR917540:FBR917547 FLN917540:FLN917547 FVJ917540:FVJ917547 GFF917540:GFF917547 GPB917540:GPB917547 GYX917540:GYX917547 HIT917540:HIT917547 HSP917540:HSP917547 ICL917540:ICL917547 IMH917540:IMH917547 IWD917540:IWD917547 JFZ917540:JFZ917547 JPV917540:JPV917547 JZR917540:JZR917547 KJN917540:KJN917547 KTJ917540:KTJ917547 LDF917540:LDF917547 LNB917540:LNB917547 LWX917540:LWX917547 MGT917540:MGT917547 MQP917540:MQP917547 NAL917540:NAL917547 NKH917540:NKH917547 NUD917540:NUD917547 ODZ917540:ODZ917547 ONV917540:ONV917547 OXR917540:OXR917547 PHN917540:PHN917547 PRJ917540:PRJ917547 QBF917540:QBF917547 QLB917540:QLB917547 QUX917540:QUX917547 RET917540:RET917547 ROP917540:ROP917547 RYL917540:RYL917547 SIH917540:SIH917547 SSD917540:SSD917547 TBZ917540:TBZ917547 TLV917540:TLV917547 TVR917540:TVR917547 UFN917540:UFN917547 UPJ917540:UPJ917547 UZF917540:UZF917547 VJB917540:VJB917547 VSX917540:VSX917547 WCT917540:WCT917547 WMP917540:WMP917547 WWL917540:WWL917547 AD983076:AD983083 JZ983076:JZ983083 TV983076:TV983083 ADR983076:ADR983083 ANN983076:ANN983083 AXJ983076:AXJ983083 BHF983076:BHF983083 BRB983076:BRB983083 CAX983076:CAX983083 CKT983076:CKT983083 CUP983076:CUP983083 DEL983076:DEL983083 DOH983076:DOH983083 DYD983076:DYD983083 EHZ983076:EHZ983083 ERV983076:ERV983083 FBR983076:FBR983083 FLN983076:FLN983083 FVJ983076:FVJ983083 GFF983076:GFF983083 GPB983076:GPB983083 GYX983076:GYX983083 HIT983076:HIT983083 HSP983076:HSP983083 ICL983076:ICL983083 IMH983076:IMH983083 IWD983076:IWD983083 JFZ983076:JFZ983083 JPV983076:JPV983083 JZR983076:JZR983083 KJN983076:KJN983083 KTJ983076:KTJ983083 LDF983076:LDF983083 LNB983076:LNB983083 LWX983076:LWX983083 MGT983076:MGT983083 MQP983076:MQP983083 NAL983076:NAL983083 NKH983076:NKH983083 NUD983076:NUD983083 ODZ983076:ODZ983083 ONV983076:ONV983083 OXR983076:OXR983083 PHN983076:PHN983083 PRJ983076:PRJ983083 QBF983076:QBF983083 QLB983076:QLB983083 QUX983076:QUX983083 RET983076:RET983083 ROP983076:ROP983083 RYL983076:RYL983083 SIH983076:SIH983083 SSD983076:SSD983083 TBZ983076:TBZ983083 TLV983076:TLV983083 TVR983076:TVR983083 UFN983076:UFN983083 UPJ983076:UPJ983083 UZF983076:UZF983083 VJB983076:VJB983083 VSX983076:VSX983083 WCT983076:WCT983083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WWL29:WWL36 WMP29:WMP36 JZ29:JZ36 TV29:TV36 ADR29:ADR36 ANN29:ANN36 AXJ29:AXJ36 BHF29:BHF36 BRB29:BRB36 CAX29:CAX36 CKT29:CKT36 CUP29:CUP36 DEL29:DEL36 DOH29:DOH36 DYD29:DYD36 EHZ29:EHZ36 ERV29:ERV36 FBR29:FBR36 FLN29:FLN36 FVJ29:FVJ36 GFF29:GFF36 GPB29:GPB36 GYX29:GYX36 HIT29:HIT36 HSP29:HSP36 ICL29:ICL36 IMH29:IMH36 IWD29:IWD36 JFZ29:JFZ36 JPV29:JPV36 JZR29:JZR36 KJN29:KJN36 KTJ29:KTJ36 LDF29:LDF36 LNB29:LNB36 LWX29:LWX36 MGT29:MGT36 MQP29:MQP36 NAL29:NAL36 NKH29:NKH36 NUD29:NUD36 ODZ29:ODZ36 ONV29:ONV36 OXR29:OXR36 PHN29:PHN36 PRJ29:PRJ36 QBF29:QBF36 QLB29:QLB36 QUX29:QUX36 RET29:RET36 ROP29:ROP36 RYL29:RYL36 SIH29:SIH36 SSD29:SSD36 TBZ29:TBZ36 TLV29:TLV36 TVR29:TVR36 UFN29:UFN36 UPJ29:UPJ36 UZF29:UZF36 VJB29:VJB36 VSX29:VSX36 WCT29:WCT36 WWL40:WWL47 WMP40:WMP47 JZ40:JZ47 TV40:TV47 ADR40:ADR47 ANN40:ANN47 AXJ40:AXJ47 BHF40:BHF47 BRB40:BRB47 CAX40:CAX47 CKT40:CKT47 CUP40:CUP47 DEL40:DEL47 DOH40:DOH47 DYD40:DYD47 EHZ40:EHZ47 ERV40:ERV47 FBR40:FBR47 FLN40:FLN47 FVJ40:FVJ47 GFF40:GFF47 GPB40:GPB47 GYX40:GYX47 HIT40:HIT47 HSP40:HSP47 ICL40:ICL47 IMH40:IMH47 IWD40:IWD47 JFZ40:JFZ47 JPV40:JPV47 JZR40:JZR47 KJN40:KJN47 KTJ40:KTJ47 LDF40:LDF47 LNB40:LNB47 LWX40:LWX47 MGT40:MGT47 MQP40:MQP47 NAL40:NAL47 NKH40:NKH47 NUD40:NUD47 ODZ40:ODZ47 ONV40:ONV47 OXR40:OXR47 PHN40:PHN47 PRJ40:PRJ47 QBF40:QBF47 QLB40:QLB47 QUX40:QUX47 RET40:RET47 ROP40:ROP47 RYL40:RYL47 SIH40:SIH47 SSD40:SSD47 TBZ40:TBZ47 TLV40:TLV47 TVR40:TVR47 UFN40:UFN47 UPJ40:UPJ47 UZF40:UZF47 VJB40:VJB47 VSX40:VSX47 WCT40:WCT47" xr:uid="{00000000-0002-0000-0C00-000006000000}">
      <formula1>900</formula1>
    </dataValidation>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576 JR65576 TN65576 ADJ65576 ANF65576 AXB65576 BGX65576 BQT65576 CAP65576 CKL65576 CUH65576 DED65576 DNZ65576 DXV65576 EHR65576 ERN65576 FBJ65576 FLF65576 FVB65576 GEX65576 GOT65576 GYP65576 HIL65576 HSH65576 ICD65576 ILZ65576 IVV65576 JFR65576 JPN65576 JZJ65576 KJF65576 KTB65576 LCX65576 LMT65576 LWP65576 MGL65576 MQH65576 NAD65576 NJZ65576 NTV65576 ODR65576 ONN65576 OXJ65576 PHF65576 PRB65576 QAX65576 QKT65576 QUP65576 REL65576 ROH65576 RYD65576 SHZ65576 SRV65576 TBR65576 TLN65576 TVJ65576 UFF65576 UPB65576 UYX65576 VIT65576 VSP65576 WCL65576 WMH65576 WWD65576 O131112 JR131112 TN131112 ADJ131112 ANF131112 AXB131112 BGX131112 BQT131112 CAP131112 CKL131112 CUH131112 DED131112 DNZ131112 DXV131112 EHR131112 ERN131112 FBJ131112 FLF131112 FVB131112 GEX131112 GOT131112 GYP131112 HIL131112 HSH131112 ICD131112 ILZ131112 IVV131112 JFR131112 JPN131112 JZJ131112 KJF131112 KTB131112 LCX131112 LMT131112 LWP131112 MGL131112 MQH131112 NAD131112 NJZ131112 NTV131112 ODR131112 ONN131112 OXJ131112 PHF131112 PRB131112 QAX131112 QKT131112 QUP131112 REL131112 ROH131112 RYD131112 SHZ131112 SRV131112 TBR131112 TLN131112 TVJ131112 UFF131112 UPB131112 UYX131112 VIT131112 VSP131112 WCL131112 WMH131112 WWD131112 O196648 JR196648 TN196648 ADJ196648 ANF196648 AXB196648 BGX196648 BQT196648 CAP196648 CKL196648 CUH196648 DED196648 DNZ196648 DXV196648 EHR196648 ERN196648 FBJ196648 FLF196648 FVB196648 GEX196648 GOT196648 GYP196648 HIL196648 HSH196648 ICD196648 ILZ196648 IVV196648 JFR196648 JPN196648 JZJ196648 KJF196648 KTB196648 LCX196648 LMT196648 LWP196648 MGL196648 MQH196648 NAD196648 NJZ196648 NTV196648 ODR196648 ONN196648 OXJ196648 PHF196648 PRB196648 QAX196648 QKT196648 QUP196648 REL196648 ROH196648 RYD196648 SHZ196648 SRV196648 TBR196648 TLN196648 TVJ196648 UFF196648 UPB196648 UYX196648 VIT196648 VSP196648 WCL196648 WMH196648 WWD196648 O262184 JR262184 TN262184 ADJ262184 ANF262184 AXB262184 BGX262184 BQT262184 CAP262184 CKL262184 CUH262184 DED262184 DNZ262184 DXV262184 EHR262184 ERN262184 FBJ262184 FLF262184 FVB262184 GEX262184 GOT262184 GYP262184 HIL262184 HSH262184 ICD262184 ILZ262184 IVV262184 JFR262184 JPN262184 JZJ262184 KJF262184 KTB262184 LCX262184 LMT262184 LWP262184 MGL262184 MQH262184 NAD262184 NJZ262184 NTV262184 ODR262184 ONN262184 OXJ262184 PHF262184 PRB262184 QAX262184 QKT262184 QUP262184 REL262184 ROH262184 RYD262184 SHZ262184 SRV262184 TBR262184 TLN262184 TVJ262184 UFF262184 UPB262184 UYX262184 VIT262184 VSP262184 WCL262184 WMH262184 WWD262184 O327720 JR327720 TN327720 ADJ327720 ANF327720 AXB327720 BGX327720 BQT327720 CAP327720 CKL327720 CUH327720 DED327720 DNZ327720 DXV327720 EHR327720 ERN327720 FBJ327720 FLF327720 FVB327720 GEX327720 GOT327720 GYP327720 HIL327720 HSH327720 ICD327720 ILZ327720 IVV327720 JFR327720 JPN327720 JZJ327720 KJF327720 KTB327720 LCX327720 LMT327720 LWP327720 MGL327720 MQH327720 NAD327720 NJZ327720 NTV327720 ODR327720 ONN327720 OXJ327720 PHF327720 PRB327720 QAX327720 QKT327720 QUP327720 REL327720 ROH327720 RYD327720 SHZ327720 SRV327720 TBR327720 TLN327720 TVJ327720 UFF327720 UPB327720 UYX327720 VIT327720 VSP327720 WCL327720 WMH327720 WWD327720 O393256 JR393256 TN393256 ADJ393256 ANF393256 AXB393256 BGX393256 BQT393256 CAP393256 CKL393256 CUH393256 DED393256 DNZ393256 DXV393256 EHR393256 ERN393256 FBJ393256 FLF393256 FVB393256 GEX393256 GOT393256 GYP393256 HIL393256 HSH393256 ICD393256 ILZ393256 IVV393256 JFR393256 JPN393256 JZJ393256 KJF393256 KTB393256 LCX393256 LMT393256 LWP393256 MGL393256 MQH393256 NAD393256 NJZ393256 NTV393256 ODR393256 ONN393256 OXJ393256 PHF393256 PRB393256 QAX393256 QKT393256 QUP393256 REL393256 ROH393256 RYD393256 SHZ393256 SRV393256 TBR393256 TLN393256 TVJ393256 UFF393256 UPB393256 UYX393256 VIT393256 VSP393256 WCL393256 WMH393256 WWD393256 O458792 JR458792 TN458792 ADJ458792 ANF458792 AXB458792 BGX458792 BQT458792 CAP458792 CKL458792 CUH458792 DED458792 DNZ458792 DXV458792 EHR458792 ERN458792 FBJ458792 FLF458792 FVB458792 GEX458792 GOT458792 GYP458792 HIL458792 HSH458792 ICD458792 ILZ458792 IVV458792 JFR458792 JPN458792 JZJ458792 KJF458792 KTB458792 LCX458792 LMT458792 LWP458792 MGL458792 MQH458792 NAD458792 NJZ458792 NTV458792 ODR458792 ONN458792 OXJ458792 PHF458792 PRB458792 QAX458792 QKT458792 QUP458792 REL458792 ROH458792 RYD458792 SHZ458792 SRV458792 TBR458792 TLN458792 TVJ458792 UFF458792 UPB458792 UYX458792 VIT458792 VSP458792 WCL458792 WMH458792 WWD458792 O524328 JR524328 TN524328 ADJ524328 ANF524328 AXB524328 BGX524328 BQT524328 CAP524328 CKL524328 CUH524328 DED524328 DNZ524328 DXV524328 EHR524328 ERN524328 FBJ524328 FLF524328 FVB524328 GEX524328 GOT524328 GYP524328 HIL524328 HSH524328 ICD524328 ILZ524328 IVV524328 JFR524328 JPN524328 JZJ524328 KJF524328 KTB524328 LCX524328 LMT524328 LWP524328 MGL524328 MQH524328 NAD524328 NJZ524328 NTV524328 ODR524328 ONN524328 OXJ524328 PHF524328 PRB524328 QAX524328 QKT524328 QUP524328 REL524328 ROH524328 RYD524328 SHZ524328 SRV524328 TBR524328 TLN524328 TVJ524328 UFF524328 UPB524328 UYX524328 VIT524328 VSP524328 WCL524328 WMH524328 WWD524328 O589864 JR589864 TN589864 ADJ589864 ANF589864 AXB589864 BGX589864 BQT589864 CAP589864 CKL589864 CUH589864 DED589864 DNZ589864 DXV589864 EHR589864 ERN589864 FBJ589864 FLF589864 FVB589864 GEX589864 GOT589864 GYP589864 HIL589864 HSH589864 ICD589864 ILZ589864 IVV589864 JFR589864 JPN589864 JZJ589864 KJF589864 KTB589864 LCX589864 LMT589864 LWP589864 MGL589864 MQH589864 NAD589864 NJZ589864 NTV589864 ODR589864 ONN589864 OXJ589864 PHF589864 PRB589864 QAX589864 QKT589864 QUP589864 REL589864 ROH589864 RYD589864 SHZ589864 SRV589864 TBR589864 TLN589864 TVJ589864 UFF589864 UPB589864 UYX589864 VIT589864 VSP589864 WCL589864 WMH589864 WWD589864 O655400 JR655400 TN655400 ADJ655400 ANF655400 AXB655400 BGX655400 BQT655400 CAP655400 CKL655400 CUH655400 DED655400 DNZ655400 DXV655400 EHR655400 ERN655400 FBJ655400 FLF655400 FVB655400 GEX655400 GOT655400 GYP655400 HIL655400 HSH655400 ICD655400 ILZ655400 IVV655400 JFR655400 JPN655400 JZJ655400 KJF655400 KTB655400 LCX655400 LMT655400 LWP655400 MGL655400 MQH655400 NAD655400 NJZ655400 NTV655400 ODR655400 ONN655400 OXJ655400 PHF655400 PRB655400 QAX655400 QKT655400 QUP655400 REL655400 ROH655400 RYD655400 SHZ655400 SRV655400 TBR655400 TLN655400 TVJ655400 UFF655400 UPB655400 UYX655400 VIT655400 VSP655400 WCL655400 WMH655400 WWD655400 O720936 JR720936 TN720936 ADJ720936 ANF720936 AXB720936 BGX720936 BQT720936 CAP720936 CKL720936 CUH720936 DED720936 DNZ720936 DXV720936 EHR720936 ERN720936 FBJ720936 FLF720936 FVB720936 GEX720936 GOT720936 GYP720936 HIL720936 HSH720936 ICD720936 ILZ720936 IVV720936 JFR720936 JPN720936 JZJ720936 KJF720936 KTB720936 LCX720936 LMT720936 LWP720936 MGL720936 MQH720936 NAD720936 NJZ720936 NTV720936 ODR720936 ONN720936 OXJ720936 PHF720936 PRB720936 QAX720936 QKT720936 QUP720936 REL720936 ROH720936 RYD720936 SHZ720936 SRV720936 TBR720936 TLN720936 TVJ720936 UFF720936 UPB720936 UYX720936 VIT720936 VSP720936 WCL720936 WMH720936 WWD720936 O786472 JR786472 TN786472 ADJ786472 ANF786472 AXB786472 BGX786472 BQT786472 CAP786472 CKL786472 CUH786472 DED786472 DNZ786472 DXV786472 EHR786472 ERN786472 FBJ786472 FLF786472 FVB786472 GEX786472 GOT786472 GYP786472 HIL786472 HSH786472 ICD786472 ILZ786472 IVV786472 JFR786472 JPN786472 JZJ786472 KJF786472 KTB786472 LCX786472 LMT786472 LWP786472 MGL786472 MQH786472 NAD786472 NJZ786472 NTV786472 ODR786472 ONN786472 OXJ786472 PHF786472 PRB786472 QAX786472 QKT786472 QUP786472 REL786472 ROH786472 RYD786472 SHZ786472 SRV786472 TBR786472 TLN786472 TVJ786472 UFF786472 UPB786472 UYX786472 VIT786472 VSP786472 WCL786472 WMH786472 WWD786472 O852008 JR852008 TN852008 ADJ852008 ANF852008 AXB852008 BGX852008 BQT852008 CAP852008 CKL852008 CUH852008 DED852008 DNZ852008 DXV852008 EHR852008 ERN852008 FBJ852008 FLF852008 FVB852008 GEX852008 GOT852008 GYP852008 HIL852008 HSH852008 ICD852008 ILZ852008 IVV852008 JFR852008 JPN852008 JZJ852008 KJF852008 KTB852008 LCX852008 LMT852008 LWP852008 MGL852008 MQH852008 NAD852008 NJZ852008 NTV852008 ODR852008 ONN852008 OXJ852008 PHF852008 PRB852008 QAX852008 QKT852008 QUP852008 REL852008 ROH852008 RYD852008 SHZ852008 SRV852008 TBR852008 TLN852008 TVJ852008 UFF852008 UPB852008 UYX852008 VIT852008 VSP852008 WCL852008 WMH852008 WWD852008 O917544 JR917544 TN917544 ADJ917544 ANF917544 AXB917544 BGX917544 BQT917544 CAP917544 CKL917544 CUH917544 DED917544 DNZ917544 DXV917544 EHR917544 ERN917544 FBJ917544 FLF917544 FVB917544 GEX917544 GOT917544 GYP917544 HIL917544 HSH917544 ICD917544 ILZ917544 IVV917544 JFR917544 JPN917544 JZJ917544 KJF917544 KTB917544 LCX917544 LMT917544 LWP917544 MGL917544 MQH917544 NAD917544 NJZ917544 NTV917544 ODR917544 ONN917544 OXJ917544 PHF917544 PRB917544 QAX917544 QKT917544 QUP917544 REL917544 ROH917544 RYD917544 SHZ917544 SRV917544 TBR917544 TLN917544 TVJ917544 UFF917544 UPB917544 UYX917544 VIT917544 VSP917544 WCL917544 WMH917544 WWD917544 O983080 JR983080 TN983080 ADJ983080 ANF983080 AXB983080 BGX983080 BQT983080 CAP983080 CKL983080 CUH983080 DED983080 DNZ983080 DXV983080 EHR983080 ERN983080 FBJ983080 FLF983080 FVB983080 GEX983080 GOT983080 GYP983080 HIL983080 HSH983080 ICD983080 ILZ983080 IVV983080 JFR983080 JPN983080 JZJ983080 KJF983080 KTB983080 LCX983080 LMT983080 LWP983080 MGL983080 MQH983080 NAD983080 NJZ983080 NTV983080 ODR983080 ONN983080 OXJ983080 PHF983080 PRB983080 QAX983080 QKT983080 QUP983080 REL983080 ROH983080 RYD983080 SHZ983080 SRV983080 TBR983080 TLN983080 TVJ983080 UFF983080 UPB983080 UYX983080 VIT983080 VSP983080 WCL983080 WMH983080 WWD983080 O33 JR33 TN33 ADJ33 ANF33 AXB33 BGX33 BQT33 CAP33 CKL33 CUH33 DED33 DNZ33 DXV33 EHR33 ERN33 FBJ33 FLF33 FVB33 GEX33 GOT33 GYP33 HIL33 HSH33 ICD33 ILZ33 IVV33 JFR33 JPN33 JZJ33 KJF33 KTB33 LCX33 LMT33 LWP33 MGL33 MQH33 NAD33 NJZ33 NTV33 ODR33 ONN33 OXJ33 PHF33 PRB33 QAX33 QKT33 QUP33 REL33 ROH33 RYD33 SHZ33 SRV33 TBR33 TLN33 TVJ33 UFF33 UPB33 UYX33 VIT33 VSP33 WCL33 WMH33 WWD33 O44 JR44 TN44 ADJ44 ANF44 AXB44 BGX44 BQT44 CAP44 CKL44 CUH44 DED44 DNZ44 DXV44 EHR44 ERN44 FBJ44 FLF44 FVB44 GEX44 GOT44 GYP44 HIL44 HSH44 ICD44 ILZ44 IVV44 JFR44 JPN44 JZJ44 KJF44 KTB44 LCX44 LMT44 LWP44 MGL44 MQH44 NAD44 NJZ44 NTV44 ODR44 ONN44 OXJ44 PHF44 PRB44 QAX44 QKT44 QUP44 REL44 ROH44 RYD44 SHZ44 SRV44 TBR44 TLN44 TVJ44 UFF44 UPB44 UYX44 VIT44 VSP44 WCL44 WMH44 WWD44 V22 V65576 V131112 V196648 V262184 V327720 V393256 V458792 V524328 V589864 V655400 V720936 V786472 V852008 V917544 V983080" xr:uid="{00000000-0002-0000-0C00-000007000000}">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xr:uid="{00000000-0002-0000-0C00-000008000000}">
      <formula1>900</formula1>
    </dataValidation>
    <dataValidation type="list" allowBlank="1" showInputMessage="1" showErrorMessage="1" errorTitle="Ошибка" error="Выберите значение из списка" prompt="Выберите значение из списка" sqref="O23 O34 V23 O45" xr:uid="{00000000-0002-0000-0C00-000009000000}">
      <formula1>kind_of_cons</formula1>
    </dataValidation>
    <dataValidation type="decimal" allowBlank="1" showErrorMessage="1" errorTitle="Ошибка" error="Допускается ввод только действительных чисел!" sqref="O24 O35 O46 V35 V24 V46" xr:uid="{00000000-0002-0000-0C00-00000A000000}">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204" t="s">
        <v>491</v>
      </c>
      <c r="G2" s="1205"/>
      <c r="H2" s="1206"/>
      <c r="I2" s="642"/>
    </row>
    <row r="3" spans="1:20" ht="3" customHeight="1"/>
    <row r="4" spans="1:20" s="572" customFormat="1" ht="11.25">
      <c r="A4" s="592"/>
      <c r="B4" s="592"/>
      <c r="C4" s="592"/>
      <c r="D4" s="592"/>
      <c r="F4" s="1161" t="s">
        <v>454</v>
      </c>
      <c r="G4" s="1161"/>
      <c r="H4" s="1161"/>
      <c r="I4" s="1207"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7"/>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24.05.2022</v>
      </c>
      <c r="I7" s="583" t="s">
        <v>493</v>
      </c>
      <c r="J7" s="617"/>
      <c r="K7" s="592"/>
      <c r="L7" s="592"/>
      <c r="M7" s="592"/>
      <c r="N7" s="592"/>
      <c r="O7" s="592"/>
      <c r="P7" s="592"/>
      <c r="Q7" s="592"/>
      <c r="R7" s="592"/>
      <c r="S7" s="592"/>
      <c r="T7" s="592"/>
    </row>
    <row r="8" spans="1:20" s="572" customFormat="1" ht="45">
      <c r="A8" s="1208">
        <v>1</v>
      </c>
      <c r="B8" s="592"/>
      <c r="C8" s="592"/>
      <c r="D8" s="592"/>
      <c r="F8" s="618" t="str">
        <f>"2." &amp;mergeValue(A8)</f>
        <v>2.1</v>
      </c>
      <c r="G8" s="634" t="s">
        <v>494</v>
      </c>
      <c r="H8" s="606"/>
      <c r="I8" s="583" t="s">
        <v>591</v>
      </c>
      <c r="J8" s="617"/>
      <c r="K8" s="592"/>
      <c r="L8" s="592"/>
      <c r="M8" s="592"/>
      <c r="N8" s="592"/>
      <c r="O8" s="592"/>
      <c r="P8" s="592"/>
      <c r="Q8" s="592"/>
      <c r="R8" s="592"/>
      <c r="S8" s="592"/>
      <c r="T8" s="592"/>
    </row>
    <row r="9" spans="1:20" s="572" customFormat="1" ht="22.5">
      <c r="A9" s="1208"/>
      <c r="B9" s="592"/>
      <c r="C9" s="592"/>
      <c r="D9" s="592"/>
      <c r="F9" s="618" t="str">
        <f>"3." &amp;mergeValue(A9)</f>
        <v>3.1</v>
      </c>
      <c r="G9" s="634" t="s">
        <v>495</v>
      </c>
      <c r="H9" s="606"/>
      <c r="I9" s="583" t="s">
        <v>589</v>
      </c>
      <c r="J9" s="617"/>
      <c r="K9" s="592"/>
      <c r="L9" s="592"/>
      <c r="M9" s="592"/>
      <c r="N9" s="592"/>
      <c r="O9" s="592"/>
      <c r="P9" s="592"/>
      <c r="Q9" s="592"/>
      <c r="R9" s="592"/>
      <c r="S9" s="592"/>
      <c r="T9" s="592"/>
    </row>
    <row r="10" spans="1:20" s="572" customFormat="1" ht="22.5">
      <c r="A10" s="1208"/>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8"/>
      <c r="B11" s="1208">
        <v>1</v>
      </c>
      <c r="C11" s="625"/>
      <c r="D11" s="625"/>
      <c r="F11" s="618" t="str">
        <f>"4."&amp;mergeValue(A11) &amp;"."&amp;mergeValue(B11)</f>
        <v>4.1.1</v>
      </c>
      <c r="G11" s="613" t="s">
        <v>593</v>
      </c>
      <c r="H11" s="606" t="str">
        <f>IF(region_name="","",region_name)</f>
        <v>г.Санкт-Петербург</v>
      </c>
      <c r="I11" s="583" t="s">
        <v>499</v>
      </c>
      <c r="J11" s="617"/>
      <c r="K11" s="592"/>
      <c r="L11" s="592"/>
      <c r="M11" s="592"/>
      <c r="N11" s="592"/>
      <c r="O11" s="592"/>
      <c r="P11" s="592"/>
      <c r="Q11" s="592"/>
      <c r="R11" s="592"/>
      <c r="S11" s="592"/>
      <c r="T11" s="592"/>
    </row>
    <row r="12" spans="1:20" s="572" customFormat="1" ht="22.5">
      <c r="A12" s="1208"/>
      <c r="B12" s="1208"/>
      <c r="C12" s="1208">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8"/>
      <c r="B13" s="1208"/>
      <c r="C13" s="1208"/>
      <c r="D13" s="625">
        <v>1</v>
      </c>
      <c r="F13" s="618" t="str">
        <f>"4."&amp;mergeValue(A13) &amp;"."&amp;mergeValue(B13)&amp;"."&amp;mergeValue(C13)&amp;"."&amp;mergeValue(D13)</f>
        <v>4.1.1.1.1</v>
      </c>
      <c r="G13" s="635" t="s">
        <v>498</v>
      </c>
      <c r="H13" s="606"/>
      <c r="I13" s="1209" t="s">
        <v>592</v>
      </c>
      <c r="J13" s="617"/>
      <c r="K13" s="592"/>
      <c r="L13" s="592"/>
      <c r="M13" s="592"/>
      <c r="N13" s="592"/>
      <c r="O13" s="592"/>
      <c r="P13" s="592"/>
      <c r="Q13" s="592"/>
      <c r="R13" s="592"/>
      <c r="S13" s="592"/>
      <c r="T13" s="592"/>
    </row>
    <row r="14" spans="1:20" s="572" customFormat="1" ht="18.75">
      <c r="A14" s="1208"/>
      <c r="B14" s="1208"/>
      <c r="C14" s="1208"/>
      <c r="D14" s="625"/>
      <c r="F14" s="621"/>
      <c r="G14" s="552" t="s">
        <v>4</v>
      </c>
      <c r="H14" s="626"/>
      <c r="I14" s="1209"/>
      <c r="J14" s="617"/>
      <c r="K14" s="592"/>
      <c r="L14" s="592"/>
      <c r="M14" s="592"/>
      <c r="N14" s="592"/>
      <c r="O14" s="592"/>
      <c r="P14" s="592"/>
      <c r="Q14" s="592"/>
      <c r="R14" s="592"/>
      <c r="S14" s="592"/>
      <c r="T14" s="592"/>
    </row>
    <row r="15" spans="1:20" s="572" customFormat="1" ht="18.75">
      <c r="A15" s="1208"/>
      <c r="B15" s="1208"/>
      <c r="C15" s="625"/>
      <c r="D15" s="625"/>
      <c r="F15" s="636"/>
      <c r="G15" s="579" t="s">
        <v>403</v>
      </c>
      <c r="H15" s="637"/>
      <c r="I15" s="638"/>
      <c r="J15" s="617"/>
      <c r="K15" s="592"/>
      <c r="L15" s="592"/>
      <c r="M15" s="592"/>
      <c r="N15" s="592"/>
      <c r="O15" s="592"/>
      <c r="P15" s="592"/>
      <c r="Q15" s="592"/>
      <c r="R15" s="592"/>
      <c r="S15" s="592"/>
      <c r="T15" s="592"/>
    </row>
    <row r="16" spans="1:20" s="572" customFormat="1" ht="18.75">
      <c r="A16" s="1208"/>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3" t="s">
        <v>594</v>
      </c>
      <c r="H19" s="1203"/>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D00-000000000000}">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24" t="s">
        <v>632</v>
      </c>
      <c r="M5" s="1224"/>
      <c r="N5" s="1224"/>
      <c r="O5" s="1224"/>
      <c r="P5" s="1224"/>
      <c r="Q5" s="1224"/>
      <c r="R5" s="1224"/>
      <c r="S5" s="1224"/>
      <c r="T5" s="1224"/>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745</v>
      </c>
      <c r="N7" s="756"/>
      <c r="O7" s="1248" t="s">
        <v>85</v>
      </c>
      <c r="P7" s="1248"/>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30" t="str">
        <f>IF(NameOrPr_ch="",IF(NameOrPr="","",NameOrPr),NameOrPr_ch)</f>
        <v>Комитет по тарифам Санкт-Петербурга</v>
      </c>
      <c r="P9" s="1230"/>
      <c r="Q9" s="1230"/>
      <c r="R9" s="1230"/>
      <c r="S9" s="1230"/>
      <c r="T9" s="1230"/>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597</v>
      </c>
      <c r="N10" s="668"/>
      <c r="O10" s="1230" t="str">
        <f>IF(datePr_ch="",IF(datePr="","",datePr),datePr_ch)</f>
        <v>10.12.2021</v>
      </c>
      <c r="P10" s="1230"/>
      <c r="Q10" s="1230"/>
      <c r="R10" s="1230"/>
      <c r="S10" s="1230"/>
      <c r="T10" s="1230"/>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596</v>
      </c>
      <c r="N11" s="668"/>
      <c r="O11" s="1230" t="str">
        <f>IF(numberPr_ch="",IF(numberPr="","",numberPr),numberPr_ch)</f>
        <v>№ 190-р</v>
      </c>
      <c r="P11" s="1230"/>
      <c r="Q11" s="1230"/>
      <c r="R11" s="1230"/>
      <c r="S11" s="1230"/>
      <c r="T11" s="1230"/>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30" t="str">
        <f>IF(IstPub_ch="",IF(IstPub="","",IstPub),IstPub_ch)</f>
        <v>https://www.gov.spb.ru/</v>
      </c>
      <c r="P12" s="1230"/>
      <c r="Q12" s="1230"/>
      <c r="R12" s="1230"/>
      <c r="S12" s="1230"/>
      <c r="T12" s="1230"/>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25"/>
      <c r="M13" s="1225"/>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31"/>
      <c r="P14" s="1231"/>
      <c r="Q14" s="1231"/>
      <c r="R14" s="1231"/>
      <c r="S14" s="1231"/>
      <c r="T14" s="1231"/>
      <c r="U14" s="1231"/>
    </row>
    <row r="15" spans="1:34">
      <c r="J15" s="531"/>
      <c r="K15" s="531"/>
      <c r="L15" s="1161" t="s">
        <v>454</v>
      </c>
      <c r="M15" s="1161"/>
      <c r="N15" s="1161"/>
      <c r="O15" s="1161"/>
      <c r="P15" s="1161"/>
      <c r="Q15" s="1161"/>
      <c r="R15" s="1161"/>
      <c r="S15" s="1161"/>
      <c r="T15" s="1161"/>
      <c r="U15" s="1161"/>
      <c r="V15" s="1161"/>
      <c r="W15" s="1161" t="s">
        <v>455</v>
      </c>
    </row>
    <row r="16" spans="1:34" ht="14.25" customHeight="1">
      <c r="J16" s="531"/>
      <c r="K16" s="531"/>
      <c r="L16" s="1237" t="s">
        <v>92</v>
      </c>
      <c r="M16" s="1237" t="s">
        <v>640</v>
      </c>
      <c r="N16" s="663"/>
      <c r="O16" s="1238" t="s">
        <v>642</v>
      </c>
      <c r="P16" s="1239"/>
      <c r="Q16" s="1239"/>
      <c r="R16" s="1239"/>
      <c r="S16" s="1239"/>
      <c r="T16" s="1240"/>
      <c r="U16" s="1221" t="s">
        <v>341</v>
      </c>
      <c r="V16" s="1234" t="s">
        <v>275</v>
      </c>
      <c r="W16" s="1161"/>
    </row>
    <row r="17" spans="1:36" ht="14.25" customHeight="1">
      <c r="J17" s="531"/>
      <c r="K17" s="531"/>
      <c r="L17" s="1237"/>
      <c r="M17" s="1237"/>
      <c r="N17" s="664"/>
      <c r="O17" s="1243" t="s">
        <v>606</v>
      </c>
      <c r="P17" s="1241" t="s">
        <v>271</v>
      </c>
      <c r="Q17" s="1242"/>
      <c r="R17" s="1218" t="s">
        <v>655</v>
      </c>
      <c r="S17" s="1219"/>
      <c r="T17" s="1220"/>
      <c r="U17" s="1222"/>
      <c r="V17" s="1235"/>
      <c r="W17" s="1161"/>
    </row>
    <row r="18" spans="1:36" ht="33.75" customHeight="1">
      <c r="J18" s="531"/>
      <c r="K18" s="531"/>
      <c r="L18" s="1237"/>
      <c r="M18" s="1237"/>
      <c r="N18" s="665"/>
      <c r="O18" s="1244"/>
      <c r="P18" s="537" t="s">
        <v>607</v>
      </c>
      <c r="Q18" s="537" t="s">
        <v>6</v>
      </c>
      <c r="R18" s="538" t="s">
        <v>274</v>
      </c>
      <c r="S18" s="1232" t="s">
        <v>273</v>
      </c>
      <c r="T18" s="1233"/>
      <c r="U18" s="1223"/>
      <c r="V18" s="1236"/>
      <c r="W18" s="1161"/>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26">
        <f ca="1">OFFSET(S19,0,-1)+1</f>
        <v>7</v>
      </c>
      <c r="T19" s="1226"/>
      <c r="U19" s="650">
        <f ca="1">OFFSET(U19,0,-2)+1</f>
        <v>8</v>
      </c>
      <c r="V19" s="651">
        <f ca="1">OFFSET(V19,0,-1)</f>
        <v>8</v>
      </c>
      <c r="W19" s="650">
        <f ca="1">OFFSET(W19,0,-1)+1</f>
        <v>9</v>
      </c>
    </row>
    <row r="20" spans="1:36" ht="22.5">
      <c r="A20" s="1210">
        <v>1</v>
      </c>
      <c r="B20" s="885"/>
      <c r="C20" s="885"/>
      <c r="D20" s="885"/>
      <c r="E20" s="886"/>
      <c r="F20" s="887"/>
      <c r="G20" s="887"/>
      <c r="H20" s="887"/>
      <c r="I20" s="888"/>
      <c r="J20" s="883"/>
      <c r="K20" s="890"/>
      <c r="L20" s="595">
        <f>mergeValue(A20)</f>
        <v>1</v>
      </c>
      <c r="M20" s="643" t="s">
        <v>20</v>
      </c>
      <c r="N20" s="648"/>
      <c r="O20" s="1211"/>
      <c r="P20" s="1211"/>
      <c r="Q20" s="1211"/>
      <c r="R20" s="1211"/>
      <c r="S20" s="1211"/>
      <c r="T20" s="1211"/>
      <c r="U20" s="1211"/>
      <c r="V20" s="1211"/>
      <c r="W20" s="632" t="s">
        <v>476</v>
      </c>
      <c r="Y20" s="591"/>
      <c r="Z20" s="591" t="str">
        <f t="shared" ref="Z20:Z33" si="0">IF(M20="","",M20 )</f>
        <v>Наименование тарифа</v>
      </c>
      <c r="AA20" s="591"/>
      <c r="AB20" s="591"/>
      <c r="AC20" s="591"/>
      <c r="AI20" s="587"/>
      <c r="AJ20" s="587"/>
    </row>
    <row r="21" spans="1:36" ht="22.5">
      <c r="A21" s="1210"/>
      <c r="B21" s="1210">
        <v>1</v>
      </c>
      <c r="C21" s="885"/>
      <c r="D21" s="885"/>
      <c r="E21" s="887"/>
      <c r="F21" s="887"/>
      <c r="G21" s="887"/>
      <c r="H21" s="887"/>
      <c r="I21" s="882"/>
      <c r="J21" s="881"/>
      <c r="K21" s="884"/>
      <c r="L21" s="595" t="str">
        <f>mergeValue(A21) &amp;"."&amp; mergeValue(B21)</f>
        <v>1.1</v>
      </c>
      <c r="M21" s="548" t="s">
        <v>16</v>
      </c>
      <c r="N21" s="648"/>
      <c r="O21" s="1211"/>
      <c r="P21" s="1211"/>
      <c r="Q21" s="1211"/>
      <c r="R21" s="1211"/>
      <c r="S21" s="1211"/>
      <c r="T21" s="1211"/>
      <c r="U21" s="1211"/>
      <c r="V21" s="1211"/>
      <c r="W21" s="632" t="s">
        <v>477</v>
      </c>
      <c r="Y21" s="591"/>
      <c r="Z21" s="591" t="str">
        <f t="shared" si="0"/>
        <v>Территория действия тарифа</v>
      </c>
      <c r="AA21" s="591"/>
      <c r="AB21" s="591"/>
      <c r="AC21" s="591"/>
      <c r="AI21" s="587"/>
      <c r="AJ21" s="587"/>
    </row>
    <row r="22" spans="1:36" ht="22.5">
      <c r="A22" s="1210"/>
      <c r="B22" s="1210"/>
      <c r="C22" s="1210">
        <v>1</v>
      </c>
      <c r="D22" s="885"/>
      <c r="E22" s="887"/>
      <c r="F22" s="887"/>
      <c r="G22" s="887"/>
      <c r="H22" s="887"/>
      <c r="I22" s="889"/>
      <c r="J22" s="881"/>
      <c r="K22" s="884"/>
      <c r="L22" s="595" t="str">
        <f>mergeValue(A22) &amp;"."&amp; mergeValue(B22)&amp;"."&amp; mergeValue(C22)</f>
        <v>1.1.1</v>
      </c>
      <c r="M22" s="549" t="s">
        <v>7</v>
      </c>
      <c r="N22" s="648"/>
      <c r="O22" s="1211"/>
      <c r="P22" s="1211"/>
      <c r="Q22" s="1211"/>
      <c r="R22" s="1211"/>
      <c r="S22" s="1211"/>
      <c r="T22" s="1211"/>
      <c r="U22" s="1211"/>
      <c r="V22" s="1211"/>
      <c r="W22" s="632" t="s">
        <v>634</v>
      </c>
      <c r="Y22" s="591"/>
      <c r="Z22" s="591" t="str">
        <f t="shared" si="0"/>
        <v xml:space="preserve">Наименование системы теплоснабжения </v>
      </c>
      <c r="AA22" s="591"/>
      <c r="AB22" s="591"/>
      <c r="AC22" s="591"/>
      <c r="AI22" s="587"/>
      <c r="AJ22" s="587"/>
    </row>
    <row r="23" spans="1:36" ht="22.5">
      <c r="A23" s="1210"/>
      <c r="B23" s="1210"/>
      <c r="C23" s="1210"/>
      <c r="D23" s="1210">
        <v>1</v>
      </c>
      <c r="E23" s="887"/>
      <c r="F23" s="887"/>
      <c r="G23" s="887"/>
      <c r="H23" s="887"/>
      <c r="I23" s="889"/>
      <c r="J23" s="881"/>
      <c r="K23" s="884"/>
      <c r="L23" s="595" t="str">
        <f>mergeValue(A23) &amp;"."&amp; mergeValue(B23)&amp;"."&amp; mergeValue(C23)&amp;"."&amp; mergeValue(D23)</f>
        <v>1.1.1.1</v>
      </c>
      <c r="M23" s="550" t="s">
        <v>22</v>
      </c>
      <c r="N23" s="648"/>
      <c r="O23" s="1211"/>
      <c r="P23" s="1211"/>
      <c r="Q23" s="1211"/>
      <c r="R23" s="1211"/>
      <c r="S23" s="1211"/>
      <c r="T23" s="1211"/>
      <c r="U23" s="1211"/>
      <c r="V23" s="1211"/>
      <c r="W23" s="632" t="s">
        <v>635</v>
      </c>
      <c r="Y23" s="591"/>
      <c r="Z23" s="591" t="str">
        <f t="shared" si="0"/>
        <v xml:space="preserve">Источник тепловой энергии  </v>
      </c>
      <c r="AA23" s="591"/>
      <c r="AB23" s="591"/>
      <c r="AC23" s="591"/>
      <c r="AI23" s="587"/>
      <c r="AJ23" s="587"/>
    </row>
    <row r="24" spans="1:36" ht="101.25">
      <c r="A24" s="1210"/>
      <c r="B24" s="1210"/>
      <c r="C24" s="1210"/>
      <c r="D24" s="1210"/>
      <c r="E24" s="1210">
        <v>1</v>
      </c>
      <c r="F24" s="887"/>
      <c r="G24" s="887"/>
      <c r="H24" s="885">
        <v>1</v>
      </c>
      <c r="I24" s="1210">
        <v>1</v>
      </c>
      <c r="J24" s="887"/>
      <c r="K24" s="892"/>
      <c r="L24" s="595" t="str">
        <f>mergeValue(A24) &amp;"."&amp; mergeValue(B24)&amp;"."&amp; mergeValue(C24)&amp;"."&amp; mergeValue(D24)&amp;"."&amp; mergeValue(E24)</f>
        <v>1.1.1.1.1</v>
      </c>
      <c r="M24" s="556" t="s">
        <v>9</v>
      </c>
      <c r="N24" s="648"/>
      <c r="O24" s="1212"/>
      <c r="P24" s="1212"/>
      <c r="Q24" s="1212"/>
      <c r="R24" s="1212"/>
      <c r="S24" s="1212"/>
      <c r="T24" s="1212"/>
      <c r="U24" s="1212"/>
      <c r="V24" s="1212"/>
      <c r="W24" s="632" t="s">
        <v>639</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10"/>
      <c r="B25" s="1210"/>
      <c r="C25" s="1210"/>
      <c r="D25" s="1210"/>
      <c r="E25" s="1210"/>
      <c r="F25" s="1210">
        <v>1</v>
      </c>
      <c r="G25" s="885"/>
      <c r="H25" s="885"/>
      <c r="I25" s="1210"/>
      <c r="J25" s="1210">
        <v>1</v>
      </c>
      <c r="K25" s="893"/>
      <c r="L25" s="595" t="str">
        <f>mergeValue(A25) &amp;"."&amp; mergeValue(B25)&amp;"."&amp; mergeValue(C25)&amp;"."&amp; mergeValue(D25)&amp;"."&amp; mergeValue(E25)&amp;"."&amp; mergeValue(F25)</f>
        <v>1.1.1.1.1.1</v>
      </c>
      <c r="M25" s="557" t="s">
        <v>10</v>
      </c>
      <c r="N25" s="648"/>
      <c r="O25" s="1213"/>
      <c r="P25" s="1214"/>
      <c r="Q25" s="1214"/>
      <c r="R25" s="1214"/>
      <c r="S25" s="1214"/>
      <c r="T25" s="1214"/>
      <c r="U25" s="1214"/>
      <c r="V25" s="1215"/>
      <c r="W25" s="632" t="s">
        <v>637</v>
      </c>
      <c r="Y25" s="591"/>
      <c r="Z25" s="591" t="str">
        <f t="shared" si="0"/>
        <v>Группа потребителей</v>
      </c>
      <c r="AA25" s="591"/>
      <c r="AB25" s="591"/>
      <c r="AC25" s="591"/>
      <c r="AI25" s="587"/>
      <c r="AJ25" s="587"/>
    </row>
    <row r="26" spans="1:36" ht="189" customHeight="1">
      <c r="A26" s="1210"/>
      <c r="B26" s="1210"/>
      <c r="C26" s="1210"/>
      <c r="D26" s="1210"/>
      <c r="E26" s="1210"/>
      <c r="F26" s="1210"/>
      <c r="G26" s="885">
        <v>1</v>
      </c>
      <c r="H26" s="885"/>
      <c r="I26" s="1210"/>
      <c r="J26" s="1210"/>
      <c r="K26" s="893">
        <v>1</v>
      </c>
      <c r="L26" s="595" t="str">
        <f>mergeValue(A26) &amp;"."&amp; mergeValue(B26)&amp;"."&amp; mergeValue(C26)&amp;"."&amp; mergeValue(D26)&amp;"."&amp; mergeValue(E26)&amp;"."&amp; mergeValue(F26)&amp;"."&amp; mergeValue(G26)</f>
        <v>1.1.1.1.1.1.1</v>
      </c>
      <c r="M26" s="1071"/>
      <c r="N26" s="648"/>
      <c r="O26" s="564"/>
      <c r="P26" s="564"/>
      <c r="Q26" s="1096"/>
      <c r="R26" s="1216"/>
      <c r="S26" s="1217" t="s">
        <v>84</v>
      </c>
      <c r="T26" s="1216"/>
      <c r="U26" s="1217" t="s">
        <v>85</v>
      </c>
      <c r="V26" s="564"/>
      <c r="W26" s="1227" t="s">
        <v>656</v>
      </c>
      <c r="X26" s="587" t="str">
        <f>strCheckDate(O27:V27)</f>
        <v/>
      </c>
      <c r="Y26" s="591"/>
      <c r="Z26" s="591" t="str">
        <f t="shared" si="0"/>
        <v/>
      </c>
      <c r="AA26" s="591"/>
      <c r="AB26" s="591"/>
      <c r="AC26" s="591"/>
      <c r="AI26" s="587"/>
      <c r="AJ26" s="587"/>
    </row>
    <row r="27" spans="1:36" ht="11.25" hidden="1">
      <c r="A27" s="1210"/>
      <c r="B27" s="1210"/>
      <c r="C27" s="1210"/>
      <c r="D27" s="1210"/>
      <c r="E27" s="1210"/>
      <c r="F27" s="1210"/>
      <c r="G27" s="885"/>
      <c r="H27" s="885"/>
      <c r="I27" s="1210"/>
      <c r="J27" s="1210"/>
      <c r="K27" s="893"/>
      <c r="L27" s="602"/>
      <c r="M27" s="648"/>
      <c r="N27" s="648"/>
      <c r="O27" s="564"/>
      <c r="P27" s="564"/>
      <c r="Q27" s="586" t="str">
        <f>R26 &amp; "-" &amp; T26</f>
        <v>-</v>
      </c>
      <c r="R27" s="1216"/>
      <c r="S27" s="1217"/>
      <c r="T27" s="1216"/>
      <c r="U27" s="1217"/>
      <c r="V27" s="564"/>
      <c r="W27" s="1228"/>
      <c r="Y27" s="591"/>
      <c r="Z27" s="591" t="str">
        <f t="shared" si="0"/>
        <v/>
      </c>
      <c r="AA27" s="591"/>
      <c r="AB27" s="591"/>
      <c r="AC27" s="591"/>
      <c r="AI27" s="587"/>
      <c r="AJ27" s="587"/>
    </row>
    <row r="28" spans="1:36" ht="15" customHeight="1">
      <c r="A28" s="1210"/>
      <c r="B28" s="1210"/>
      <c r="C28" s="1210"/>
      <c r="D28" s="1210"/>
      <c r="E28" s="1210"/>
      <c r="F28" s="1210"/>
      <c r="G28" s="887"/>
      <c r="H28" s="885"/>
      <c r="I28" s="1210"/>
      <c r="J28" s="1210"/>
      <c r="K28" s="892"/>
      <c r="L28" s="540"/>
      <c r="M28" s="559" t="s">
        <v>25</v>
      </c>
      <c r="N28" s="566"/>
      <c r="O28" s="566"/>
      <c r="P28" s="566"/>
      <c r="Q28" s="566"/>
      <c r="R28" s="566"/>
      <c r="S28" s="566"/>
      <c r="T28" s="566"/>
      <c r="U28" s="566"/>
      <c r="V28" s="562"/>
      <c r="W28" s="1229"/>
      <c r="Y28" s="591"/>
      <c r="Z28" s="591" t="str">
        <f t="shared" si="0"/>
        <v>Добавить вид теплоносителя (параметры теплоносителя)</v>
      </c>
      <c r="AA28" s="591"/>
      <c r="AB28" s="591"/>
      <c r="AC28" s="591"/>
      <c r="AI28" s="587"/>
      <c r="AJ28" s="587"/>
    </row>
    <row r="29" spans="1:36" ht="15" customHeight="1">
      <c r="A29" s="1210"/>
      <c r="B29" s="1210"/>
      <c r="C29" s="1210"/>
      <c r="D29" s="1210"/>
      <c r="E29" s="1210"/>
      <c r="F29" s="887"/>
      <c r="G29" s="887"/>
      <c r="H29" s="885"/>
      <c r="I29" s="1210"/>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10"/>
      <c r="B30" s="1210"/>
      <c r="C30" s="1210"/>
      <c r="D30" s="1210"/>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10"/>
      <c r="B31" s="1210"/>
      <c r="C31" s="1210"/>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10"/>
      <c r="B32" s="1210"/>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10"/>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203" t="s">
        <v>633</v>
      </c>
      <c r="N36" s="1203"/>
      <c r="O36" s="1203"/>
      <c r="P36" s="1203"/>
      <c r="Q36" s="1203"/>
      <c r="R36" s="1203"/>
      <c r="S36" s="1203"/>
      <c r="T36" s="1203"/>
      <c r="U36" s="1203"/>
      <c r="V36" s="1203"/>
      <c r="W36" s="1203"/>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E00-000000000000}">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E00-000001000000}">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E00-000002000000}">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xr:uid="{00000000-0002-0000-0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xr:uid="{00000000-0002-0000-0E00-000004000000}"/>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xr:uid="{00000000-0002-0000-0E00-000005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E00-00000600000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E00-000007000000}"/>
    <dataValidation type="list" allowBlank="1" showInputMessage="1" showErrorMessage="1" errorTitle="Ошибка" error="Выберите значение из списка" prompt="Выберите значение из списка" sqref="O25" xr:uid="{00000000-0002-0000-0E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204" t="s">
        <v>491</v>
      </c>
      <c r="G2" s="1205"/>
      <c r="H2" s="1206"/>
      <c r="I2" s="808"/>
    </row>
    <row r="3" spans="1:20" ht="3" customHeight="1"/>
    <row r="4" spans="1:20" s="572" customFormat="1" ht="11.25">
      <c r="A4" s="773"/>
      <c r="B4" s="773"/>
      <c r="C4" s="773"/>
      <c r="D4" s="773"/>
      <c r="F4" s="1161" t="s">
        <v>454</v>
      </c>
      <c r="G4" s="1161"/>
      <c r="H4" s="1161"/>
      <c r="I4" s="1207"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207"/>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24.05.2022</v>
      </c>
      <c r="I7" s="818" t="s">
        <v>493</v>
      </c>
      <c r="J7" s="617"/>
      <c r="K7" s="773"/>
      <c r="L7" s="773"/>
      <c r="M7" s="773"/>
      <c r="N7" s="773"/>
      <c r="O7" s="773"/>
      <c r="P7" s="773"/>
      <c r="Q7" s="773"/>
      <c r="R7" s="773"/>
      <c r="S7" s="773"/>
      <c r="T7" s="773"/>
    </row>
    <row r="8" spans="1:20" s="572" customFormat="1" ht="45">
      <c r="A8" s="1208">
        <v>1</v>
      </c>
      <c r="B8" s="773"/>
      <c r="C8" s="773"/>
      <c r="D8" s="773"/>
      <c r="F8" s="816" t="str">
        <f>"2." &amp;mergeValue(A8)</f>
        <v>2.1</v>
      </c>
      <c r="G8" s="817" t="s">
        <v>494</v>
      </c>
      <c r="H8" s="807"/>
      <c r="I8" s="818" t="s">
        <v>591</v>
      </c>
      <c r="J8" s="617"/>
      <c r="K8" s="773"/>
      <c r="L8" s="773"/>
      <c r="M8" s="773"/>
      <c r="N8" s="773"/>
      <c r="O8" s="773"/>
      <c r="P8" s="773"/>
      <c r="Q8" s="773"/>
      <c r="R8" s="773"/>
      <c r="S8" s="773"/>
      <c r="T8" s="773"/>
    </row>
    <row r="9" spans="1:20" s="572" customFormat="1" ht="22.5">
      <c r="A9" s="1208"/>
      <c r="B9" s="773"/>
      <c r="C9" s="773"/>
      <c r="D9" s="773"/>
      <c r="F9" s="816" t="str">
        <f>"3." &amp;mergeValue(A9)</f>
        <v>3.1</v>
      </c>
      <c r="G9" s="817" t="s">
        <v>495</v>
      </c>
      <c r="H9" s="807"/>
      <c r="I9" s="818" t="s">
        <v>589</v>
      </c>
      <c r="J9" s="617"/>
      <c r="K9" s="773"/>
      <c r="L9" s="773"/>
      <c r="M9" s="773"/>
      <c r="N9" s="773"/>
      <c r="O9" s="773"/>
      <c r="P9" s="773"/>
      <c r="Q9" s="773"/>
      <c r="R9" s="773"/>
      <c r="S9" s="773"/>
      <c r="T9" s="773"/>
    </row>
    <row r="10" spans="1:20" s="572" customFormat="1" ht="22.5">
      <c r="A10" s="1208"/>
      <c r="B10" s="773"/>
      <c r="C10" s="773"/>
      <c r="D10" s="773"/>
      <c r="F10" s="816" t="str">
        <f>"4."&amp;mergeValue(A10)</f>
        <v>4.1</v>
      </c>
      <c r="G10" s="817" t="s">
        <v>496</v>
      </c>
      <c r="H10" s="803" t="s">
        <v>458</v>
      </c>
      <c r="I10" s="818"/>
      <c r="J10" s="617"/>
      <c r="K10" s="773"/>
      <c r="L10" s="773"/>
      <c r="M10" s="773"/>
      <c r="N10" s="773"/>
      <c r="O10" s="773"/>
      <c r="P10" s="773"/>
      <c r="Q10" s="773"/>
      <c r="R10" s="773"/>
      <c r="S10" s="773"/>
      <c r="T10" s="773"/>
    </row>
    <row r="11" spans="1:20" s="572" customFormat="1" ht="18.75">
      <c r="A11" s="1208"/>
      <c r="B11" s="1208">
        <v>1</v>
      </c>
      <c r="C11" s="779"/>
      <c r="D11" s="779"/>
      <c r="F11" s="816" t="str">
        <f>"4."&amp;mergeValue(A11) &amp;"."&amp;mergeValue(B11)</f>
        <v>4.1.1</v>
      </c>
      <c r="G11" s="832" t="s">
        <v>593</v>
      </c>
      <c r="H11" s="807" t="str">
        <f>IF(region_name="","",region_name)</f>
        <v>г.Санкт-Петербург</v>
      </c>
      <c r="I11" s="818" t="s">
        <v>499</v>
      </c>
      <c r="J11" s="617"/>
      <c r="K11" s="773"/>
      <c r="L11" s="773"/>
      <c r="M11" s="773"/>
      <c r="N11" s="773"/>
      <c r="O11" s="773"/>
      <c r="P11" s="773"/>
      <c r="Q11" s="773"/>
      <c r="R11" s="773"/>
      <c r="S11" s="773"/>
      <c r="T11" s="773"/>
    </row>
    <row r="12" spans="1:20" s="572" customFormat="1" ht="22.5">
      <c r="A12" s="1208"/>
      <c r="B12" s="1208"/>
      <c r="C12" s="1208">
        <v>1</v>
      </c>
      <c r="D12" s="779"/>
      <c r="F12" s="816" t="str">
        <f>"4."&amp;mergeValue(A12) &amp;"."&amp;mergeValue(B12)&amp;"."&amp;mergeValue(C12)</f>
        <v>4.1.1.1</v>
      </c>
      <c r="G12" s="819" t="s">
        <v>497</v>
      </c>
      <c r="H12" s="807"/>
      <c r="I12" s="818" t="s">
        <v>500</v>
      </c>
      <c r="J12" s="617"/>
      <c r="K12" s="773"/>
      <c r="L12" s="773"/>
      <c r="M12" s="773"/>
      <c r="N12" s="773"/>
      <c r="O12" s="773"/>
      <c r="P12" s="773"/>
      <c r="Q12" s="773"/>
      <c r="R12" s="773"/>
      <c r="S12" s="773"/>
      <c r="T12" s="773"/>
    </row>
    <row r="13" spans="1:20" s="572" customFormat="1" ht="39" customHeight="1">
      <c r="A13" s="1208"/>
      <c r="B13" s="1208"/>
      <c r="C13" s="1208"/>
      <c r="D13" s="779">
        <v>1</v>
      </c>
      <c r="F13" s="816" t="str">
        <f>"4."&amp;mergeValue(A13) &amp;"."&amp;mergeValue(B13)&amp;"."&amp;mergeValue(C13)&amp;"."&amp;mergeValue(D13)</f>
        <v>4.1.1.1.1</v>
      </c>
      <c r="G13" s="820" t="s">
        <v>498</v>
      </c>
      <c r="H13" s="807"/>
      <c r="I13" s="1209" t="s">
        <v>592</v>
      </c>
      <c r="J13" s="617"/>
      <c r="K13" s="773"/>
      <c r="L13" s="773"/>
      <c r="M13" s="773"/>
      <c r="N13" s="773"/>
      <c r="O13" s="773"/>
      <c r="P13" s="773"/>
      <c r="Q13" s="773"/>
      <c r="R13" s="773"/>
      <c r="S13" s="773"/>
      <c r="T13" s="773"/>
    </row>
    <row r="14" spans="1:20" s="572" customFormat="1" ht="18.75">
      <c r="A14" s="1208"/>
      <c r="B14" s="1208"/>
      <c r="C14" s="1208"/>
      <c r="D14" s="779"/>
      <c r="F14" s="821"/>
      <c r="G14" s="761" t="s">
        <v>4</v>
      </c>
      <c r="H14" s="626"/>
      <c r="I14" s="1209"/>
      <c r="J14" s="617"/>
      <c r="K14" s="773"/>
      <c r="L14" s="773"/>
      <c r="M14" s="773"/>
      <c r="N14" s="773"/>
      <c r="O14" s="773"/>
      <c r="P14" s="773"/>
      <c r="Q14" s="773"/>
      <c r="R14" s="773"/>
      <c r="S14" s="773"/>
      <c r="T14" s="773"/>
    </row>
    <row r="15" spans="1:20" s="572" customFormat="1" ht="18.75">
      <c r="A15" s="1208"/>
      <c r="B15" s="1208"/>
      <c r="C15" s="779"/>
      <c r="D15" s="779"/>
      <c r="F15" s="636"/>
      <c r="G15" s="579" t="s">
        <v>403</v>
      </c>
      <c r="H15" s="637"/>
      <c r="I15" s="638"/>
      <c r="J15" s="617"/>
      <c r="K15" s="773"/>
      <c r="L15" s="773"/>
      <c r="M15" s="773"/>
      <c r="N15" s="773"/>
      <c r="O15" s="773"/>
      <c r="P15" s="773"/>
      <c r="Q15" s="773"/>
      <c r="R15" s="773"/>
      <c r="S15" s="773"/>
      <c r="T15" s="773"/>
    </row>
    <row r="16" spans="1:20" s="572" customFormat="1" ht="18.75">
      <c r="A16" s="1208"/>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203" t="s">
        <v>594</v>
      </c>
      <c r="H19" s="1203"/>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F00-000000000000}">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24" t="s">
        <v>632</v>
      </c>
      <c r="M5" s="1224"/>
      <c r="N5" s="1224"/>
      <c r="O5" s="1224"/>
      <c r="P5" s="1224"/>
      <c r="Q5" s="1224"/>
      <c r="R5" s="1224"/>
      <c r="S5" s="1224"/>
      <c r="T5" s="1224"/>
      <c r="U5" s="666"/>
    </row>
    <row r="6" spans="1:34" ht="3" customHeight="1">
      <c r="J6" s="688"/>
      <c r="K6" s="688"/>
      <c r="L6" s="756"/>
      <c r="M6" s="756"/>
      <c r="N6" s="756"/>
      <c r="O6" s="757"/>
      <c r="P6" s="757"/>
      <c r="Q6" s="757"/>
      <c r="R6" s="757"/>
      <c r="S6" s="757"/>
      <c r="T6" s="757"/>
      <c r="U6" s="757"/>
      <c r="V6" s="806"/>
    </row>
    <row r="7" spans="1:34" ht="33.75">
      <c r="J7" s="688"/>
      <c r="K7" s="688"/>
      <c r="L7" s="756"/>
      <c r="M7" s="619" t="s">
        <v>746</v>
      </c>
      <c r="N7" s="756"/>
      <c r="O7" s="1249"/>
      <c r="P7" s="1250"/>
      <c r="Q7" s="1250"/>
      <c r="R7" s="1250"/>
      <c r="S7" s="1250"/>
      <c r="T7" s="1251"/>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30" t="str">
        <f>IF(NameOrPr_ch="",IF(NameOrPr="","",NameOrPr),NameOrPr_ch)</f>
        <v>Комитет по тарифам Санкт-Петербурга</v>
      </c>
      <c r="P9" s="1230"/>
      <c r="Q9" s="1230"/>
      <c r="R9" s="1230"/>
      <c r="S9" s="1230"/>
      <c r="T9" s="1230"/>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597</v>
      </c>
      <c r="N10" s="668"/>
      <c r="O10" s="1230" t="str">
        <f>IF(datePr_ch="",IF(datePr="","",datePr),datePr_ch)</f>
        <v>10.12.2021</v>
      </c>
      <c r="P10" s="1230"/>
      <c r="Q10" s="1230"/>
      <c r="R10" s="1230"/>
      <c r="S10" s="1230"/>
      <c r="T10" s="1230"/>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596</v>
      </c>
      <c r="N11" s="668"/>
      <c r="O11" s="1230" t="str">
        <f>IF(numberPr_ch="",IF(numberPr="","",numberPr),numberPr_ch)</f>
        <v>№ 190-р</v>
      </c>
      <c r="P11" s="1230"/>
      <c r="Q11" s="1230"/>
      <c r="R11" s="1230"/>
      <c r="S11" s="1230"/>
      <c r="T11" s="1230"/>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30" t="str">
        <f>IF(IstPub_ch="",IF(IstPub="","",IstPub),IstPub_ch)</f>
        <v>https://www.gov.spb.ru/</v>
      </c>
      <c r="P12" s="1230"/>
      <c r="Q12" s="1230"/>
      <c r="R12" s="1230"/>
      <c r="S12" s="1230"/>
      <c r="T12" s="1230"/>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25"/>
      <c r="M13" s="1225"/>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31"/>
      <c r="P14" s="1231"/>
      <c r="Q14" s="1231"/>
      <c r="R14" s="1231"/>
      <c r="S14" s="1231"/>
      <c r="T14" s="1231"/>
      <c r="U14" s="1231"/>
    </row>
    <row r="15" spans="1:34">
      <c r="J15" s="688"/>
      <c r="K15" s="688"/>
      <c r="L15" s="1161" t="s">
        <v>454</v>
      </c>
      <c r="M15" s="1161"/>
      <c r="N15" s="1161"/>
      <c r="O15" s="1161"/>
      <c r="P15" s="1161"/>
      <c r="Q15" s="1161"/>
      <c r="R15" s="1161"/>
      <c r="S15" s="1161"/>
      <c r="T15" s="1161"/>
      <c r="U15" s="1161"/>
      <c r="V15" s="1161"/>
      <c r="W15" s="1161" t="s">
        <v>455</v>
      </c>
    </row>
    <row r="16" spans="1:34" ht="14.25" customHeight="1">
      <c r="J16" s="688"/>
      <c r="K16" s="688"/>
      <c r="L16" s="1237" t="s">
        <v>92</v>
      </c>
      <c r="M16" s="1237" t="s">
        <v>640</v>
      </c>
      <c r="N16" s="663"/>
      <c r="O16" s="1238" t="s">
        <v>642</v>
      </c>
      <c r="P16" s="1239"/>
      <c r="Q16" s="1239"/>
      <c r="R16" s="1239"/>
      <c r="S16" s="1239"/>
      <c r="T16" s="1240"/>
      <c r="U16" s="1221" t="s">
        <v>341</v>
      </c>
      <c r="V16" s="1234" t="s">
        <v>275</v>
      </c>
      <c r="W16" s="1161"/>
    </row>
    <row r="17" spans="1:36" ht="14.25" customHeight="1">
      <c r="J17" s="688"/>
      <c r="K17" s="688"/>
      <c r="L17" s="1237"/>
      <c r="M17" s="1237"/>
      <c r="N17" s="664"/>
      <c r="O17" s="1243" t="s">
        <v>606</v>
      </c>
      <c r="P17" s="1241" t="s">
        <v>271</v>
      </c>
      <c r="Q17" s="1242"/>
      <c r="R17" s="1218" t="s">
        <v>655</v>
      </c>
      <c r="S17" s="1219"/>
      <c r="T17" s="1220"/>
      <c r="U17" s="1222"/>
      <c r="V17" s="1235"/>
      <c r="W17" s="1161"/>
    </row>
    <row r="18" spans="1:36" ht="33.75" customHeight="1">
      <c r="J18" s="688"/>
      <c r="K18" s="688"/>
      <c r="L18" s="1237"/>
      <c r="M18" s="1237"/>
      <c r="N18" s="665"/>
      <c r="O18" s="1244"/>
      <c r="P18" s="758" t="s">
        <v>607</v>
      </c>
      <c r="Q18" s="758" t="s">
        <v>6</v>
      </c>
      <c r="R18" s="782" t="s">
        <v>274</v>
      </c>
      <c r="S18" s="1232" t="s">
        <v>273</v>
      </c>
      <c r="T18" s="1233"/>
      <c r="U18" s="1223"/>
      <c r="V18" s="1236"/>
      <c r="W18" s="1161"/>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26">
        <f ca="1">OFFSET(S19,0,-1)+1</f>
        <v>7</v>
      </c>
      <c r="T19" s="1226"/>
      <c r="U19" s="780">
        <f ca="1">OFFSET(U19,0,-2)+1</f>
        <v>8</v>
      </c>
      <c r="V19" s="651">
        <f ca="1">OFFSET(V19,0,-1)</f>
        <v>8</v>
      </c>
      <c r="W19" s="780">
        <f ca="1">OFFSET(W19,0,-1)+1</f>
        <v>9</v>
      </c>
    </row>
    <row r="20" spans="1:36" ht="22.5">
      <c r="A20" s="1210">
        <v>1</v>
      </c>
      <c r="B20" s="885"/>
      <c r="C20" s="885"/>
      <c r="D20" s="885"/>
      <c r="E20" s="886"/>
      <c r="F20" s="887"/>
      <c r="G20" s="887"/>
      <c r="H20" s="887"/>
      <c r="I20" s="888"/>
      <c r="J20" s="883"/>
      <c r="K20" s="890"/>
      <c r="L20" s="783">
        <f>mergeValue(A20)</f>
        <v>1</v>
      </c>
      <c r="M20" s="643" t="s">
        <v>20</v>
      </c>
      <c r="N20" s="648"/>
      <c r="O20" s="1211"/>
      <c r="P20" s="1211"/>
      <c r="Q20" s="1211"/>
      <c r="R20" s="1211"/>
      <c r="S20" s="1211"/>
      <c r="T20" s="1211"/>
      <c r="U20" s="1211"/>
      <c r="V20" s="1211"/>
      <c r="W20" s="632" t="s">
        <v>476</v>
      </c>
      <c r="Y20" s="831"/>
      <c r="Z20" s="831" t="str">
        <f t="shared" ref="Z20:Z33" si="0">IF(M20="","",M20 )</f>
        <v>Наименование тарифа</v>
      </c>
      <c r="AA20" s="831"/>
      <c r="AB20" s="831"/>
      <c r="AC20" s="831"/>
      <c r="AI20" s="810"/>
      <c r="AJ20" s="810"/>
    </row>
    <row r="21" spans="1:36" ht="22.5">
      <c r="A21" s="1210"/>
      <c r="B21" s="1210">
        <v>1</v>
      </c>
      <c r="C21" s="885"/>
      <c r="D21" s="885"/>
      <c r="E21" s="887"/>
      <c r="F21" s="887"/>
      <c r="G21" s="887"/>
      <c r="H21" s="887"/>
      <c r="I21" s="882"/>
      <c r="J21" s="881"/>
      <c r="K21" s="884"/>
      <c r="L21" s="783" t="str">
        <f>mergeValue(A21) &amp;"."&amp; mergeValue(B21)</f>
        <v>1.1</v>
      </c>
      <c r="M21" s="694" t="s">
        <v>16</v>
      </c>
      <c r="N21" s="648"/>
      <c r="O21" s="1211"/>
      <c r="P21" s="1211"/>
      <c r="Q21" s="1211"/>
      <c r="R21" s="1211"/>
      <c r="S21" s="1211"/>
      <c r="T21" s="1211"/>
      <c r="U21" s="1211"/>
      <c r="V21" s="1211"/>
      <c r="W21" s="632" t="s">
        <v>477</v>
      </c>
      <c r="Y21" s="831"/>
      <c r="Z21" s="831" t="str">
        <f t="shared" si="0"/>
        <v>Территория действия тарифа</v>
      </c>
      <c r="AA21" s="831"/>
      <c r="AB21" s="831"/>
      <c r="AC21" s="831"/>
      <c r="AI21" s="810"/>
      <c r="AJ21" s="810"/>
    </row>
    <row r="22" spans="1:36" ht="22.5">
      <c r="A22" s="1210"/>
      <c r="B22" s="1210"/>
      <c r="C22" s="1210">
        <v>1</v>
      </c>
      <c r="D22" s="885"/>
      <c r="E22" s="887"/>
      <c r="F22" s="887"/>
      <c r="G22" s="887"/>
      <c r="H22" s="887"/>
      <c r="I22" s="889"/>
      <c r="J22" s="881"/>
      <c r="K22" s="884"/>
      <c r="L22" s="783" t="str">
        <f>mergeValue(A22) &amp;"."&amp; mergeValue(B22)&amp;"."&amp; mergeValue(C22)</f>
        <v>1.1.1</v>
      </c>
      <c r="M22" s="695" t="s">
        <v>7</v>
      </c>
      <c r="N22" s="648"/>
      <c r="O22" s="1211"/>
      <c r="P22" s="1211"/>
      <c r="Q22" s="1211"/>
      <c r="R22" s="1211"/>
      <c r="S22" s="1211"/>
      <c r="T22" s="1211"/>
      <c r="U22" s="1211"/>
      <c r="V22" s="1211"/>
      <c r="W22" s="632" t="s">
        <v>634</v>
      </c>
      <c r="Y22" s="831"/>
      <c r="Z22" s="831" t="str">
        <f t="shared" si="0"/>
        <v xml:space="preserve">Наименование системы теплоснабжения </v>
      </c>
      <c r="AA22" s="831"/>
      <c r="AB22" s="831"/>
      <c r="AC22" s="831"/>
      <c r="AI22" s="810"/>
      <c r="AJ22" s="810"/>
    </row>
    <row r="23" spans="1:36" ht="22.5">
      <c r="A23" s="1210"/>
      <c r="B23" s="1210"/>
      <c r="C23" s="1210"/>
      <c r="D23" s="1210">
        <v>1</v>
      </c>
      <c r="E23" s="887"/>
      <c r="F23" s="887"/>
      <c r="G23" s="887"/>
      <c r="H23" s="887"/>
      <c r="I23" s="889"/>
      <c r="J23" s="881"/>
      <c r="K23" s="884"/>
      <c r="L23" s="783" t="str">
        <f>mergeValue(A23) &amp;"."&amp; mergeValue(B23)&amp;"."&amp; mergeValue(C23)&amp;"."&amp; mergeValue(D23)</f>
        <v>1.1.1.1</v>
      </c>
      <c r="M23" s="696" t="s">
        <v>22</v>
      </c>
      <c r="N23" s="648"/>
      <c r="O23" s="1211"/>
      <c r="P23" s="1211"/>
      <c r="Q23" s="1211"/>
      <c r="R23" s="1211"/>
      <c r="S23" s="1211"/>
      <c r="T23" s="1211"/>
      <c r="U23" s="1211"/>
      <c r="V23" s="1211"/>
      <c r="W23" s="632" t="s">
        <v>635</v>
      </c>
      <c r="Y23" s="831"/>
      <c r="Z23" s="831" t="str">
        <f t="shared" si="0"/>
        <v xml:space="preserve">Источник тепловой энергии  </v>
      </c>
      <c r="AA23" s="831"/>
      <c r="AB23" s="831"/>
      <c r="AC23" s="831"/>
      <c r="AI23" s="810"/>
      <c r="AJ23" s="810"/>
    </row>
    <row r="24" spans="1:36" ht="101.25">
      <c r="A24" s="1210"/>
      <c r="B24" s="1210"/>
      <c r="C24" s="1210"/>
      <c r="D24" s="1210"/>
      <c r="E24" s="1210">
        <v>1</v>
      </c>
      <c r="F24" s="887"/>
      <c r="G24" s="887"/>
      <c r="H24" s="885">
        <v>1</v>
      </c>
      <c r="I24" s="1210">
        <v>1</v>
      </c>
      <c r="J24" s="887"/>
      <c r="K24" s="892"/>
      <c r="L24" s="783" t="str">
        <f>mergeValue(A24) &amp;"."&amp; mergeValue(B24)&amp;"."&amp; mergeValue(C24)&amp;"."&amp; mergeValue(D24)&amp;"."&amp; mergeValue(E24)</f>
        <v>1.1.1.1.1</v>
      </c>
      <c r="M24" s="556" t="s">
        <v>9</v>
      </c>
      <c r="N24" s="648"/>
      <c r="O24" s="1212"/>
      <c r="P24" s="1212"/>
      <c r="Q24" s="1212"/>
      <c r="R24" s="1212"/>
      <c r="S24" s="1212"/>
      <c r="T24" s="1212"/>
      <c r="U24" s="1212"/>
      <c r="V24" s="1212"/>
      <c r="W24" s="632" t="s">
        <v>639</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10"/>
      <c r="B25" s="1210"/>
      <c r="C25" s="1210"/>
      <c r="D25" s="1210"/>
      <c r="E25" s="1210"/>
      <c r="F25" s="1210">
        <v>1</v>
      </c>
      <c r="G25" s="885"/>
      <c r="H25" s="885"/>
      <c r="I25" s="1210"/>
      <c r="J25" s="1210">
        <v>1</v>
      </c>
      <c r="K25" s="893"/>
      <c r="L25" s="783" t="str">
        <f>mergeValue(A25) &amp;"."&amp; mergeValue(B25)&amp;"."&amp; mergeValue(C25)&amp;"."&amp; mergeValue(D25)&amp;"."&amp; mergeValue(E25)&amp;"."&amp; mergeValue(F25)</f>
        <v>1.1.1.1.1.1</v>
      </c>
      <c r="M25" s="557" t="s">
        <v>10</v>
      </c>
      <c r="N25" s="648"/>
      <c r="O25" s="1212"/>
      <c r="P25" s="1212"/>
      <c r="Q25" s="1212"/>
      <c r="R25" s="1212"/>
      <c r="S25" s="1212"/>
      <c r="T25" s="1212"/>
      <c r="U25" s="1212"/>
      <c r="V25" s="1212"/>
      <c r="W25" s="632" t="s">
        <v>637</v>
      </c>
      <c r="Y25" s="831"/>
      <c r="Z25" s="831" t="str">
        <f t="shared" si="0"/>
        <v>Группа потребителей</v>
      </c>
      <c r="AA25" s="831"/>
      <c r="AB25" s="831"/>
      <c r="AC25" s="831"/>
      <c r="AI25" s="810"/>
      <c r="AJ25" s="810"/>
    </row>
    <row r="26" spans="1:36" ht="189" customHeight="1">
      <c r="A26" s="1210"/>
      <c r="B26" s="1210"/>
      <c r="C26" s="1210"/>
      <c r="D26" s="1210"/>
      <c r="E26" s="1210"/>
      <c r="F26" s="1210"/>
      <c r="G26" s="885">
        <v>1</v>
      </c>
      <c r="H26" s="885"/>
      <c r="I26" s="1210"/>
      <c r="J26" s="1210"/>
      <c r="K26" s="893">
        <v>1</v>
      </c>
      <c r="L26" s="783" t="str">
        <f>mergeValue(A26) &amp;"."&amp; mergeValue(B26)&amp;"."&amp; mergeValue(C26)&amp;"."&amp; mergeValue(D26)&amp;"."&amp; mergeValue(E26)&amp;"."&amp; mergeValue(F26)&amp;"."&amp; mergeValue(G26)</f>
        <v>1.1.1.1.1.1.1</v>
      </c>
      <c r="M26" s="1071"/>
      <c r="N26" s="648"/>
      <c r="O26" s="765"/>
      <c r="P26" s="765"/>
      <c r="Q26" s="1096"/>
      <c r="R26" s="1216"/>
      <c r="S26" s="1217" t="s">
        <v>84</v>
      </c>
      <c r="T26" s="1216"/>
      <c r="U26" s="1217" t="s">
        <v>85</v>
      </c>
      <c r="V26" s="765"/>
      <c r="W26" s="1227" t="s">
        <v>656</v>
      </c>
      <c r="X26" s="810" t="str">
        <f>strCheckDate(O27:V27)</f>
        <v/>
      </c>
      <c r="Y26" s="831"/>
      <c r="Z26" s="831" t="str">
        <f t="shared" si="0"/>
        <v/>
      </c>
      <c r="AA26" s="831"/>
      <c r="AB26" s="831"/>
      <c r="AC26" s="831"/>
      <c r="AI26" s="810"/>
      <c r="AJ26" s="810"/>
    </row>
    <row r="27" spans="1:36" ht="11.25" hidden="1">
      <c r="A27" s="1210"/>
      <c r="B27" s="1210"/>
      <c r="C27" s="1210"/>
      <c r="D27" s="1210"/>
      <c r="E27" s="1210"/>
      <c r="F27" s="1210"/>
      <c r="G27" s="885"/>
      <c r="H27" s="885"/>
      <c r="I27" s="1210"/>
      <c r="J27" s="1210"/>
      <c r="K27" s="893"/>
      <c r="L27" s="802"/>
      <c r="M27" s="648"/>
      <c r="N27" s="648"/>
      <c r="O27" s="765"/>
      <c r="P27" s="765"/>
      <c r="Q27" s="771" t="str">
        <f>R26 &amp; "-" &amp; T26</f>
        <v>-</v>
      </c>
      <c r="R27" s="1216"/>
      <c r="S27" s="1217"/>
      <c r="T27" s="1216"/>
      <c r="U27" s="1217"/>
      <c r="V27" s="765"/>
      <c r="W27" s="1228"/>
      <c r="Y27" s="831"/>
      <c r="Z27" s="831" t="str">
        <f t="shared" si="0"/>
        <v/>
      </c>
      <c r="AA27" s="831"/>
      <c r="AB27" s="831"/>
      <c r="AC27" s="831"/>
      <c r="AI27" s="810"/>
      <c r="AJ27" s="810"/>
    </row>
    <row r="28" spans="1:36" ht="15" customHeight="1">
      <c r="A28" s="1210"/>
      <c r="B28" s="1210"/>
      <c r="C28" s="1210"/>
      <c r="D28" s="1210"/>
      <c r="E28" s="1210"/>
      <c r="F28" s="1210"/>
      <c r="G28" s="887"/>
      <c r="H28" s="885"/>
      <c r="I28" s="1210"/>
      <c r="J28" s="1210"/>
      <c r="K28" s="892"/>
      <c r="L28" s="690"/>
      <c r="M28" s="559" t="s">
        <v>25</v>
      </c>
      <c r="N28" s="767"/>
      <c r="O28" s="767"/>
      <c r="P28" s="767"/>
      <c r="Q28" s="767"/>
      <c r="R28" s="767"/>
      <c r="S28" s="767"/>
      <c r="T28" s="767"/>
      <c r="U28" s="767"/>
      <c r="V28" s="764"/>
      <c r="W28" s="1229"/>
      <c r="Y28" s="831"/>
      <c r="Z28" s="831" t="str">
        <f t="shared" si="0"/>
        <v>Добавить вид теплоносителя (параметры теплоносителя)</v>
      </c>
      <c r="AA28" s="831"/>
      <c r="AB28" s="831"/>
      <c r="AC28" s="831"/>
      <c r="AI28" s="810"/>
      <c r="AJ28" s="810"/>
    </row>
    <row r="29" spans="1:36" ht="15" customHeight="1">
      <c r="A29" s="1210"/>
      <c r="B29" s="1210"/>
      <c r="C29" s="1210"/>
      <c r="D29" s="1210"/>
      <c r="E29" s="1210"/>
      <c r="F29" s="887"/>
      <c r="G29" s="887"/>
      <c r="H29" s="885"/>
      <c r="I29" s="1210"/>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10"/>
      <c r="B30" s="1210"/>
      <c r="C30" s="1210"/>
      <c r="D30" s="1210"/>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10"/>
      <c r="B31" s="1210"/>
      <c r="C31" s="1210"/>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10"/>
      <c r="B32" s="1210"/>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10"/>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203" t="s">
        <v>633</v>
      </c>
      <c r="N36" s="1203"/>
      <c r="O36" s="1203"/>
      <c r="P36" s="1203"/>
      <c r="Q36" s="1203"/>
      <c r="R36" s="1203"/>
      <c r="S36" s="1203"/>
      <c r="T36" s="1203"/>
      <c r="U36" s="1203"/>
      <c r="V36" s="1203"/>
      <c r="W36" s="1203"/>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1000-000000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1000-000001000000}"/>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xr:uid="{00000000-0002-0000-10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xr:uid="{00000000-0002-0000-1000-000003000000}"/>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xr:uid="{00000000-0002-0000-1000-000004000000}">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1000-000005000000}">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1000-000006000000}">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1000-000007000000}">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xr:uid="{00000000-0002-0000-1000-000008000000}">
      <formula1>900</formula1>
    </dataValidation>
    <dataValidation type="list" allowBlank="1" showInputMessage="1" showErrorMessage="1" errorTitle="Ошибка" error="Выберите значение из списка" prompt="Выберите значение из списка" sqref="O25:V25" xr:uid="{00000000-0002-0000-1000-000009000000}">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204" t="s">
        <v>491</v>
      </c>
      <c r="G2" s="1205"/>
      <c r="H2" s="1206"/>
      <c r="I2" s="642"/>
    </row>
    <row r="3" spans="1:20" ht="3" customHeight="1"/>
    <row r="4" spans="1:20" s="572" customFormat="1" ht="11.25">
      <c r="A4" s="592"/>
      <c r="B4" s="592"/>
      <c r="C4" s="592"/>
      <c r="D4" s="592"/>
      <c r="F4" s="1161" t="s">
        <v>454</v>
      </c>
      <c r="G4" s="1161"/>
      <c r="H4" s="1161"/>
      <c r="I4" s="1207"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7"/>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24.05.2022</v>
      </c>
      <c r="I7" s="583" t="s">
        <v>493</v>
      </c>
      <c r="J7" s="617"/>
      <c r="K7" s="592"/>
      <c r="L7" s="592"/>
      <c r="M7" s="592"/>
      <c r="N7" s="592"/>
      <c r="O7" s="592"/>
      <c r="P7" s="592"/>
      <c r="Q7" s="592"/>
      <c r="R7" s="592"/>
      <c r="S7" s="592"/>
      <c r="T7" s="592"/>
    </row>
    <row r="8" spans="1:20" s="572" customFormat="1" ht="45">
      <c r="A8" s="1208">
        <v>1</v>
      </c>
      <c r="B8" s="592"/>
      <c r="C8" s="592"/>
      <c r="D8" s="592"/>
      <c r="F8" s="618" t="str">
        <f>"2." &amp;mergeValue(A8)</f>
        <v>2.1</v>
      </c>
      <c r="G8" s="634" t="s">
        <v>494</v>
      </c>
      <c r="H8" s="606"/>
      <c r="I8" s="583" t="s">
        <v>591</v>
      </c>
      <c r="J8" s="617"/>
      <c r="K8" s="592"/>
      <c r="L8" s="592"/>
      <c r="M8" s="592"/>
      <c r="N8" s="592"/>
      <c r="O8" s="592"/>
      <c r="P8" s="592"/>
      <c r="Q8" s="592"/>
      <c r="R8" s="592"/>
      <c r="S8" s="592"/>
      <c r="T8" s="592"/>
    </row>
    <row r="9" spans="1:20" s="572" customFormat="1" ht="22.5">
      <c r="A9" s="1208"/>
      <c r="B9" s="592"/>
      <c r="C9" s="592"/>
      <c r="D9" s="592"/>
      <c r="F9" s="618" t="str">
        <f>"3." &amp;mergeValue(A9)</f>
        <v>3.1</v>
      </c>
      <c r="G9" s="634" t="s">
        <v>495</v>
      </c>
      <c r="H9" s="606"/>
      <c r="I9" s="583" t="s">
        <v>589</v>
      </c>
      <c r="J9" s="617"/>
      <c r="K9" s="592"/>
      <c r="L9" s="592"/>
      <c r="M9" s="592"/>
      <c r="N9" s="592"/>
      <c r="O9" s="592"/>
      <c r="P9" s="592"/>
      <c r="Q9" s="592"/>
      <c r="R9" s="592"/>
      <c r="S9" s="592"/>
      <c r="T9" s="592"/>
    </row>
    <row r="10" spans="1:20" s="572" customFormat="1" ht="22.5">
      <c r="A10" s="1208"/>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8"/>
      <c r="B11" s="1208">
        <v>1</v>
      </c>
      <c r="C11" s="625"/>
      <c r="D11" s="625"/>
      <c r="F11" s="618" t="str">
        <f>"4."&amp;mergeValue(A11) &amp;"."&amp;mergeValue(B11)</f>
        <v>4.1.1</v>
      </c>
      <c r="G11" s="613" t="s">
        <v>593</v>
      </c>
      <c r="H11" s="606" t="str">
        <f>IF(region_name="","",region_name)</f>
        <v>г.Санкт-Петербург</v>
      </c>
      <c r="I11" s="583" t="s">
        <v>499</v>
      </c>
      <c r="J11" s="617"/>
      <c r="K11" s="592"/>
      <c r="L11" s="592"/>
      <c r="M11" s="592"/>
      <c r="N11" s="592"/>
      <c r="O11" s="592"/>
      <c r="P11" s="592"/>
      <c r="Q11" s="592"/>
      <c r="R11" s="592"/>
      <c r="S11" s="592"/>
      <c r="T11" s="592"/>
    </row>
    <row r="12" spans="1:20" s="572" customFormat="1" ht="22.5">
      <c r="A12" s="1208"/>
      <c r="B12" s="1208"/>
      <c r="C12" s="1208">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8"/>
      <c r="B13" s="1208"/>
      <c r="C13" s="1208"/>
      <c r="D13" s="625">
        <v>1</v>
      </c>
      <c r="F13" s="618" t="str">
        <f>"4."&amp;mergeValue(A13) &amp;"."&amp;mergeValue(B13)&amp;"."&amp;mergeValue(C13)&amp;"."&amp;mergeValue(D13)</f>
        <v>4.1.1.1.1</v>
      </c>
      <c r="G13" s="635" t="s">
        <v>498</v>
      </c>
      <c r="H13" s="606"/>
      <c r="I13" s="1209" t="s">
        <v>592</v>
      </c>
      <c r="J13" s="617"/>
      <c r="K13" s="592"/>
      <c r="L13" s="592"/>
      <c r="M13" s="592"/>
      <c r="N13" s="592"/>
      <c r="O13" s="592"/>
      <c r="P13" s="592"/>
      <c r="Q13" s="592"/>
      <c r="R13" s="592"/>
      <c r="S13" s="592"/>
      <c r="T13" s="592"/>
    </row>
    <row r="14" spans="1:20" s="572" customFormat="1" ht="18.75">
      <c r="A14" s="1208"/>
      <c r="B14" s="1208"/>
      <c r="C14" s="1208"/>
      <c r="D14" s="625"/>
      <c r="F14" s="621"/>
      <c r="G14" s="552" t="s">
        <v>4</v>
      </c>
      <c r="H14" s="626"/>
      <c r="I14" s="1209"/>
      <c r="J14" s="617"/>
      <c r="K14" s="592"/>
      <c r="L14" s="592"/>
      <c r="M14" s="592"/>
      <c r="N14" s="592"/>
      <c r="O14" s="592"/>
      <c r="P14" s="592"/>
      <c r="Q14" s="592"/>
      <c r="R14" s="592"/>
      <c r="S14" s="592"/>
      <c r="T14" s="592"/>
    </row>
    <row r="15" spans="1:20" s="572" customFormat="1" ht="18.75">
      <c r="A15" s="1208"/>
      <c r="B15" s="1208"/>
      <c r="C15" s="625"/>
      <c r="D15" s="625"/>
      <c r="F15" s="636"/>
      <c r="G15" s="579" t="s">
        <v>403</v>
      </c>
      <c r="H15" s="637"/>
      <c r="I15" s="638"/>
      <c r="J15" s="617"/>
      <c r="K15" s="592"/>
      <c r="L15" s="592"/>
      <c r="M15" s="592"/>
      <c r="N15" s="592"/>
      <c r="O15" s="592"/>
      <c r="P15" s="592"/>
      <c r="Q15" s="592"/>
      <c r="R15" s="592"/>
      <c r="S15" s="592"/>
      <c r="T15" s="592"/>
    </row>
    <row r="16" spans="1:20" s="572" customFormat="1" ht="18.75">
      <c r="A16" s="1208"/>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3" t="s">
        <v>594</v>
      </c>
      <c r="H19" s="1203"/>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100-000000000000}">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24" t="s">
        <v>632</v>
      </c>
      <c r="M5" s="1224"/>
      <c r="N5" s="1224"/>
      <c r="O5" s="1224"/>
      <c r="P5" s="1224"/>
      <c r="Q5" s="1224"/>
      <c r="R5" s="1224"/>
      <c r="S5" s="1224"/>
      <c r="T5" s="1224"/>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30" t="str">
        <f>IF(NameOrPr_ch="",IF(NameOrPr="","",NameOrPr),NameOrPr_ch)</f>
        <v>Комитет по тарифам Санкт-Петербурга</v>
      </c>
      <c r="P7" s="1230"/>
      <c r="Q7" s="1230"/>
      <c r="R7" s="1230"/>
      <c r="S7" s="1230"/>
      <c r="T7" s="1230"/>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597</v>
      </c>
      <c r="N8" s="668"/>
      <c r="O8" s="1230" t="str">
        <f>IF(datePr_ch="",IF(datePr="","",datePr),datePr_ch)</f>
        <v>10.12.2021</v>
      </c>
      <c r="P8" s="1230"/>
      <c r="Q8" s="1230"/>
      <c r="R8" s="1230"/>
      <c r="S8" s="1230"/>
      <c r="T8" s="1230"/>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596</v>
      </c>
      <c r="N9" s="668"/>
      <c r="O9" s="1230" t="str">
        <f>IF(numberPr_ch="",IF(numberPr="","",numberPr),numberPr_ch)</f>
        <v>№ 190-р</v>
      </c>
      <c r="P9" s="1230"/>
      <c r="Q9" s="1230"/>
      <c r="R9" s="1230"/>
      <c r="S9" s="1230"/>
      <c r="T9" s="1230"/>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30" t="str">
        <f>IF(IstPub_ch="",IF(IstPub="","",IstPub),IstPub_ch)</f>
        <v>https://www.gov.spb.ru/</v>
      </c>
      <c r="P10" s="1230"/>
      <c r="Q10" s="1230"/>
      <c r="R10" s="1230"/>
      <c r="S10" s="1230"/>
      <c r="T10" s="1230"/>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53"/>
      <c r="P12" s="1253"/>
      <c r="Q12" s="1253"/>
      <c r="R12" s="1253"/>
      <c r="S12" s="1253"/>
      <c r="T12" s="1253"/>
      <c r="U12" s="1253"/>
    </row>
    <row r="13" spans="1:33">
      <c r="J13" s="483"/>
      <c r="K13" s="483"/>
      <c r="L13" s="1161" t="s">
        <v>454</v>
      </c>
      <c r="M13" s="1161"/>
      <c r="N13" s="1161"/>
      <c r="O13" s="1161"/>
      <c r="P13" s="1161"/>
      <c r="Q13" s="1161"/>
      <c r="R13" s="1161"/>
      <c r="S13" s="1161"/>
      <c r="T13" s="1161"/>
      <c r="U13" s="1161"/>
      <c r="V13" s="1161"/>
      <c r="W13" s="1161" t="s">
        <v>455</v>
      </c>
    </row>
    <row r="14" spans="1:33" ht="14.25" customHeight="1">
      <c r="J14" s="483"/>
      <c r="K14" s="483"/>
      <c r="L14" s="1237" t="s">
        <v>92</v>
      </c>
      <c r="M14" s="1237" t="s">
        <v>640</v>
      </c>
      <c r="N14" s="476"/>
      <c r="O14" s="1238" t="s">
        <v>642</v>
      </c>
      <c r="P14" s="1239"/>
      <c r="Q14" s="1239"/>
      <c r="R14" s="1239"/>
      <c r="S14" s="1239"/>
      <c r="T14" s="1240"/>
      <c r="U14" s="1221" t="s">
        <v>341</v>
      </c>
      <c r="V14" s="1252" t="s">
        <v>275</v>
      </c>
      <c r="W14" s="1161"/>
    </row>
    <row r="15" spans="1:33" ht="14.25" customHeight="1">
      <c r="J15" s="483"/>
      <c r="K15" s="483"/>
      <c r="L15" s="1237"/>
      <c r="M15" s="1237"/>
      <c r="N15" s="475"/>
      <c r="O15" s="1243" t="s">
        <v>641</v>
      </c>
      <c r="P15" s="657"/>
      <c r="Q15" s="657"/>
      <c r="R15" s="1219" t="s">
        <v>655</v>
      </c>
      <c r="S15" s="1219"/>
      <c r="T15" s="1220"/>
      <c r="U15" s="1222"/>
      <c r="V15" s="1252"/>
      <c r="W15" s="1161"/>
    </row>
    <row r="16" spans="1:33" ht="30.75" customHeight="1">
      <c r="J16" s="483"/>
      <c r="K16" s="483"/>
      <c r="L16" s="1237"/>
      <c r="M16" s="1237"/>
      <c r="N16" s="474"/>
      <c r="O16" s="1244"/>
      <c r="P16" s="655"/>
      <c r="Q16" s="656"/>
      <c r="R16" s="538" t="s">
        <v>274</v>
      </c>
      <c r="S16" s="1232" t="s">
        <v>273</v>
      </c>
      <c r="T16" s="1233"/>
      <c r="U16" s="1223"/>
      <c r="V16" s="1252"/>
      <c r="W16" s="1161"/>
    </row>
    <row r="17" spans="1:33">
      <c r="J17" s="483"/>
      <c r="K17" s="491">
        <v>1</v>
      </c>
      <c r="L17" s="639" t="s">
        <v>93</v>
      </c>
      <c r="M17" s="639" t="s">
        <v>49</v>
      </c>
      <c r="N17" s="511" t="s">
        <v>49</v>
      </c>
      <c r="O17" s="640">
        <f ca="1">OFFSET(O17,0,-1)+1</f>
        <v>3</v>
      </c>
      <c r="P17" s="641">
        <f ca="1">OFFSET(P17,0,-1)</f>
        <v>3</v>
      </c>
      <c r="Q17" s="641">
        <f ca="1">OFFSET(Q17,0,-1)</f>
        <v>3</v>
      </c>
      <c r="R17" s="640">
        <f ca="1">OFFSET(R17,0,-1)+1</f>
        <v>4</v>
      </c>
      <c r="S17" s="1256">
        <f ca="1">OFFSET(S17,0,-1)+1</f>
        <v>5</v>
      </c>
      <c r="T17" s="1256"/>
      <c r="U17" s="640">
        <f ca="1">OFFSET(U17,0,-2)+1</f>
        <v>6</v>
      </c>
      <c r="V17" s="641">
        <f ca="1">OFFSET(V17,0,-1)</f>
        <v>6</v>
      </c>
      <c r="W17" s="640">
        <f ca="1">OFFSET(W17,0,-1)+1</f>
        <v>7</v>
      </c>
    </row>
    <row r="18" spans="1:33" ht="22.5">
      <c r="A18" s="1210">
        <v>1</v>
      </c>
      <c r="B18" s="903"/>
      <c r="C18" s="903"/>
      <c r="D18" s="903"/>
      <c r="E18" s="904"/>
      <c r="F18" s="905"/>
      <c r="G18" s="905"/>
      <c r="H18" s="905"/>
      <c r="I18" s="906"/>
      <c r="J18" s="901"/>
      <c r="K18" s="908"/>
      <c r="L18" s="595">
        <f>mergeValue(A18)</f>
        <v>1</v>
      </c>
      <c r="M18" s="643" t="s">
        <v>20</v>
      </c>
      <c r="N18" s="582"/>
      <c r="O18" s="1254"/>
      <c r="P18" s="1254"/>
      <c r="Q18" s="1254"/>
      <c r="R18" s="1254"/>
      <c r="S18" s="1254"/>
      <c r="T18" s="1254"/>
      <c r="U18" s="1254"/>
      <c r="V18" s="1254"/>
      <c r="W18" s="632" t="s">
        <v>476</v>
      </c>
    </row>
    <row r="19" spans="1:33" ht="22.5">
      <c r="A19" s="1210"/>
      <c r="B19" s="1210">
        <v>1</v>
      </c>
      <c r="C19" s="903"/>
      <c r="D19" s="903"/>
      <c r="E19" s="905"/>
      <c r="F19" s="905"/>
      <c r="G19" s="905"/>
      <c r="H19" s="905"/>
      <c r="I19" s="900"/>
      <c r="J19" s="899"/>
      <c r="K19" s="902"/>
      <c r="L19" s="595" t="str">
        <f>mergeValue(A19) &amp;"."&amp; mergeValue(B19)</f>
        <v>1.1</v>
      </c>
      <c r="M19" s="548" t="s">
        <v>16</v>
      </c>
      <c r="N19" s="582"/>
      <c r="O19" s="1254"/>
      <c r="P19" s="1254"/>
      <c r="Q19" s="1254"/>
      <c r="R19" s="1254"/>
      <c r="S19" s="1254"/>
      <c r="T19" s="1254"/>
      <c r="U19" s="1254"/>
      <c r="V19" s="1254"/>
      <c r="W19" s="632" t="s">
        <v>477</v>
      </c>
    </row>
    <row r="20" spans="1:33" ht="22.5">
      <c r="A20" s="1210"/>
      <c r="B20" s="1210"/>
      <c r="C20" s="1210">
        <v>1</v>
      </c>
      <c r="D20" s="903"/>
      <c r="E20" s="905"/>
      <c r="F20" s="905"/>
      <c r="G20" s="905"/>
      <c r="H20" s="905"/>
      <c r="I20" s="907"/>
      <c r="J20" s="899"/>
      <c r="K20" s="902"/>
      <c r="L20" s="595" t="str">
        <f>mergeValue(A20) &amp;"."&amp; mergeValue(B20)&amp;"."&amp; mergeValue(C20)</f>
        <v>1.1.1</v>
      </c>
      <c r="M20" s="549" t="s">
        <v>7</v>
      </c>
      <c r="N20" s="582"/>
      <c r="O20" s="1254"/>
      <c r="P20" s="1254"/>
      <c r="Q20" s="1254"/>
      <c r="R20" s="1254"/>
      <c r="S20" s="1254"/>
      <c r="T20" s="1254"/>
      <c r="U20" s="1254"/>
      <c r="V20" s="1254"/>
      <c r="W20" s="632" t="s">
        <v>634</v>
      </c>
    </row>
    <row r="21" spans="1:33" ht="22.5">
      <c r="A21" s="1210"/>
      <c r="B21" s="1210"/>
      <c r="C21" s="1210"/>
      <c r="D21" s="1210">
        <v>1</v>
      </c>
      <c r="E21" s="905"/>
      <c r="F21" s="905"/>
      <c r="G21" s="905"/>
      <c r="H21" s="905"/>
      <c r="I21" s="907"/>
      <c r="J21" s="899"/>
      <c r="K21" s="902"/>
      <c r="L21" s="595" t="str">
        <f>mergeValue(A21) &amp;"."&amp; mergeValue(B21)&amp;"."&amp; mergeValue(C21)&amp;"."&amp; mergeValue(D21)</f>
        <v>1.1.1.1</v>
      </c>
      <c r="M21" s="550" t="s">
        <v>22</v>
      </c>
      <c r="N21" s="582"/>
      <c r="O21" s="1254"/>
      <c r="P21" s="1254"/>
      <c r="Q21" s="1254"/>
      <c r="R21" s="1254"/>
      <c r="S21" s="1254"/>
      <c r="T21" s="1254"/>
      <c r="U21" s="1254"/>
      <c r="V21" s="1254"/>
      <c r="W21" s="632" t="s">
        <v>635</v>
      </c>
    </row>
    <row r="22" spans="1:33" ht="101.25">
      <c r="A22" s="1210"/>
      <c r="B22" s="1210"/>
      <c r="C22" s="1210"/>
      <c r="D22" s="1210"/>
      <c r="E22" s="1210">
        <v>1</v>
      </c>
      <c r="F22" s="905"/>
      <c r="G22" s="905"/>
      <c r="H22" s="903">
        <v>1</v>
      </c>
      <c r="I22" s="1210">
        <v>1</v>
      </c>
      <c r="J22" s="905"/>
      <c r="K22" s="910"/>
      <c r="L22" s="595" t="str">
        <f>mergeValue(A22) &amp;"."&amp; mergeValue(B22)&amp;"."&amp; mergeValue(C22)&amp;"."&amp; mergeValue(D22)&amp;"."&amp; mergeValue(E22)</f>
        <v>1.1.1.1.1</v>
      </c>
      <c r="M22" s="556" t="s">
        <v>9</v>
      </c>
      <c r="N22" s="583"/>
      <c r="O22" s="1212"/>
      <c r="P22" s="1212"/>
      <c r="Q22" s="1212"/>
      <c r="R22" s="1212"/>
      <c r="S22" s="1212"/>
      <c r="T22" s="1212"/>
      <c r="U22" s="1212"/>
      <c r="V22" s="1212"/>
      <c r="W22" s="632" t="s">
        <v>639</v>
      </c>
    </row>
    <row r="23" spans="1:33" ht="90">
      <c r="A23" s="1210"/>
      <c r="B23" s="1210"/>
      <c r="C23" s="1210"/>
      <c r="D23" s="1210"/>
      <c r="E23" s="1210"/>
      <c r="F23" s="1210">
        <v>1</v>
      </c>
      <c r="G23" s="903"/>
      <c r="H23" s="903"/>
      <c r="I23" s="1210"/>
      <c r="J23" s="1210">
        <v>1</v>
      </c>
      <c r="K23" s="911"/>
      <c r="L23" s="595" t="str">
        <f>mergeValue(A23) &amp;"."&amp; mergeValue(B23)&amp;"."&amp; mergeValue(C23)&amp;"."&amp; mergeValue(D23)&amp;"."&amp; mergeValue(E23)&amp;"."&amp; mergeValue(F23)</f>
        <v>1.1.1.1.1.1</v>
      </c>
      <c r="M23" s="557" t="s">
        <v>10</v>
      </c>
      <c r="N23" s="583"/>
      <c r="O23" s="1213"/>
      <c r="P23" s="1214"/>
      <c r="Q23" s="1214"/>
      <c r="R23" s="1214"/>
      <c r="S23" s="1214"/>
      <c r="T23" s="1214"/>
      <c r="U23" s="1214"/>
      <c r="V23" s="1215"/>
      <c r="W23" s="632" t="s">
        <v>637</v>
      </c>
      <c r="Y23" s="506" t="str">
        <f>strCheckUnique(Z23:Z26)</f>
        <v/>
      </c>
      <c r="AA23" s="506" t="str">
        <f>IF(O23="","",O23 &amp; ":_")</f>
        <v/>
      </c>
    </row>
    <row r="24" spans="1:33" ht="189" customHeight="1">
      <c r="A24" s="1210"/>
      <c r="B24" s="1210"/>
      <c r="C24" s="1210"/>
      <c r="D24" s="1210"/>
      <c r="E24" s="1210"/>
      <c r="F24" s="1210"/>
      <c r="G24" s="903">
        <v>1</v>
      </c>
      <c r="H24" s="903"/>
      <c r="I24" s="1210"/>
      <c r="J24" s="1210"/>
      <c r="K24" s="911">
        <v>1</v>
      </c>
      <c r="L24" s="595" t="str">
        <f>mergeValue(A24) &amp;"."&amp; mergeValue(B24)&amp;"."&amp; mergeValue(C24)&amp;"."&amp; mergeValue(D24)&amp;"."&amp; mergeValue(E24)&amp;"."&amp; mergeValue(F24)&amp;"."&amp; mergeValue(G24)</f>
        <v>1.1.1.1.1.1.1</v>
      </c>
      <c r="M24" s="1071"/>
      <c r="N24" s="588"/>
      <c r="O24" s="1080"/>
      <c r="P24" s="564"/>
      <c r="Q24" s="564"/>
      <c r="R24" s="1255"/>
      <c r="S24" s="1217" t="s">
        <v>84</v>
      </c>
      <c r="T24" s="1255"/>
      <c r="U24" s="1217" t="s">
        <v>85</v>
      </c>
      <c r="V24" s="580"/>
      <c r="W24" s="1227" t="s">
        <v>657</v>
      </c>
      <c r="X24" s="502" t="str">
        <f>strCheckDate(O25:V25)</f>
        <v/>
      </c>
      <c r="Y24" s="506"/>
      <c r="Z24" s="506" t="str">
        <f>IF(M24="","",M24 )</f>
        <v/>
      </c>
      <c r="AA24" s="506"/>
      <c r="AB24" s="506"/>
      <c r="AC24" s="506"/>
    </row>
    <row r="25" spans="1:33" ht="11.25" hidden="1">
      <c r="A25" s="1210"/>
      <c r="B25" s="1210"/>
      <c r="C25" s="1210"/>
      <c r="D25" s="1210"/>
      <c r="E25" s="1210"/>
      <c r="F25" s="1210"/>
      <c r="G25" s="903"/>
      <c r="H25" s="903"/>
      <c r="I25" s="1210"/>
      <c r="J25" s="1210"/>
      <c r="K25" s="911"/>
      <c r="L25" s="602"/>
      <c r="M25" s="648"/>
      <c r="N25" s="588"/>
      <c r="O25" s="586"/>
      <c r="P25" s="564"/>
      <c r="Q25" s="586" t="str">
        <f>R24 &amp; "-" &amp; T24</f>
        <v>-</v>
      </c>
      <c r="R25" s="1216"/>
      <c r="S25" s="1217"/>
      <c r="T25" s="1216"/>
      <c r="U25" s="1217"/>
      <c r="V25" s="580"/>
      <c r="W25" s="1228"/>
    </row>
    <row r="26" spans="1:33" s="477" customFormat="1" ht="15" customHeight="1">
      <c r="A26" s="1210"/>
      <c r="B26" s="1210"/>
      <c r="C26" s="1210"/>
      <c r="D26" s="1210"/>
      <c r="E26" s="1210"/>
      <c r="F26" s="1210"/>
      <c r="G26" s="905"/>
      <c r="H26" s="903"/>
      <c r="I26" s="1210"/>
      <c r="J26" s="1210"/>
      <c r="K26" s="910"/>
      <c r="L26" s="540"/>
      <c r="M26" s="559" t="s">
        <v>25</v>
      </c>
      <c r="N26" s="553"/>
      <c r="O26" s="547"/>
      <c r="P26" s="547"/>
      <c r="Q26" s="547"/>
      <c r="R26" s="575"/>
      <c r="S26" s="566"/>
      <c r="T26" s="565"/>
      <c r="U26" s="553"/>
      <c r="V26" s="562"/>
      <c r="W26" s="1229"/>
      <c r="X26" s="503"/>
      <c r="Y26" s="503"/>
      <c r="Z26" s="503"/>
      <c r="AA26" s="503"/>
      <c r="AB26" s="503"/>
      <c r="AC26" s="503"/>
      <c r="AD26" s="503"/>
      <c r="AE26" s="503"/>
      <c r="AF26" s="503"/>
      <c r="AG26" s="503"/>
    </row>
    <row r="27" spans="1:33" s="477" customFormat="1" ht="15" customHeight="1">
      <c r="A27" s="1210"/>
      <c r="B27" s="1210"/>
      <c r="C27" s="1210"/>
      <c r="D27" s="1210"/>
      <c r="E27" s="1210"/>
      <c r="F27" s="905"/>
      <c r="G27" s="905"/>
      <c r="H27" s="903"/>
      <c r="I27" s="1210"/>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10"/>
      <c r="B28" s="1210"/>
      <c r="C28" s="1210"/>
      <c r="D28" s="1210"/>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10"/>
      <c r="B29" s="1210"/>
      <c r="C29" s="1210"/>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10"/>
      <c r="B30" s="1210"/>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10"/>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203" t="s">
        <v>633</v>
      </c>
      <c r="N34" s="1203"/>
      <c r="O34" s="1203"/>
      <c r="P34" s="1203"/>
      <c r="Q34" s="1203"/>
      <c r="R34" s="1203"/>
      <c r="S34" s="1203"/>
      <c r="T34" s="1203"/>
      <c r="U34" s="1203"/>
      <c r="V34" s="1203"/>
      <c r="W34" s="1203"/>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xr:uid="{00000000-0002-0000-1200-00000000000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1200-000001000000}">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200-000002000000}">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200-000003000000}">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xr:uid="{00000000-0002-0000-1200-000004000000}">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xr:uid="{00000000-0002-0000-1200-000005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200-000006000000}"/>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xr:uid="{00000000-0002-0000-1200-000007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200-000008000000}"/>
    <dataValidation type="list" allowBlank="1" showInputMessage="1" showErrorMessage="1" errorTitle="Ошибка" error="Выберите значение из списка" prompt="Выберите значение из списка" sqref="O23:V23" xr:uid="{00000000-0002-0000-1200-000009000000}">
      <formula1>kind_of_cons</formula1>
    </dataValidation>
    <dataValidation type="list" allowBlank="1" showInputMessage="1" showErrorMessage="1" errorTitle="Ошибка" error="Выберите значение из списка" prompt="Выберите значение из списка" sqref="M24" xr:uid="{00000000-0002-0000-12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204" t="s">
        <v>491</v>
      </c>
      <c r="G2" s="1205"/>
      <c r="H2" s="1206"/>
      <c r="I2" s="642"/>
    </row>
    <row r="3" spans="1:20" ht="3" customHeight="1"/>
    <row r="4" spans="1:20" s="572" customFormat="1" ht="11.25">
      <c r="A4" s="592"/>
      <c r="B4" s="592"/>
      <c r="C4" s="592"/>
      <c r="D4" s="592"/>
      <c r="F4" s="1161" t="s">
        <v>454</v>
      </c>
      <c r="G4" s="1161"/>
      <c r="H4" s="1161"/>
      <c r="I4" s="1207"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7"/>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24.05.2022</v>
      </c>
      <c r="I7" s="583" t="s">
        <v>493</v>
      </c>
      <c r="J7" s="617"/>
      <c r="K7" s="592"/>
      <c r="L7" s="592"/>
      <c r="M7" s="592"/>
      <c r="N7" s="592"/>
      <c r="O7" s="592"/>
      <c r="P7" s="592"/>
      <c r="Q7" s="592"/>
      <c r="R7" s="592"/>
      <c r="S7" s="592"/>
      <c r="T7" s="592"/>
    </row>
    <row r="8" spans="1:20" s="572" customFormat="1" ht="45">
      <c r="A8" s="1208">
        <v>1</v>
      </c>
      <c r="B8" s="592"/>
      <c r="C8" s="592"/>
      <c r="D8" s="592"/>
      <c r="F8" s="618" t="str">
        <f>"2." &amp;mergeValue(A8)</f>
        <v>2.1</v>
      </c>
      <c r="G8" s="634" t="s">
        <v>494</v>
      </c>
      <c r="H8" s="606"/>
      <c r="I8" s="583" t="s">
        <v>591</v>
      </c>
      <c r="J8" s="617"/>
      <c r="K8" s="592"/>
      <c r="L8" s="592"/>
      <c r="M8" s="592"/>
      <c r="N8" s="592"/>
      <c r="O8" s="592"/>
      <c r="P8" s="592"/>
      <c r="Q8" s="592"/>
      <c r="R8" s="592"/>
      <c r="S8" s="592"/>
      <c r="T8" s="592"/>
    </row>
    <row r="9" spans="1:20" s="572" customFormat="1" ht="22.5">
      <c r="A9" s="1208"/>
      <c r="B9" s="592"/>
      <c r="C9" s="592"/>
      <c r="D9" s="592"/>
      <c r="F9" s="618" t="str">
        <f>"3." &amp;mergeValue(A9)</f>
        <v>3.1</v>
      </c>
      <c r="G9" s="634" t="s">
        <v>495</v>
      </c>
      <c r="H9" s="606"/>
      <c r="I9" s="583" t="s">
        <v>589</v>
      </c>
      <c r="J9" s="617"/>
      <c r="K9" s="592"/>
      <c r="L9" s="592"/>
      <c r="M9" s="592"/>
      <c r="N9" s="592"/>
      <c r="O9" s="592"/>
      <c r="P9" s="592"/>
      <c r="Q9" s="592"/>
      <c r="R9" s="592"/>
      <c r="S9" s="592"/>
      <c r="T9" s="592"/>
    </row>
    <row r="10" spans="1:20" s="572" customFormat="1" ht="22.5">
      <c r="A10" s="1208"/>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8"/>
      <c r="B11" s="1208">
        <v>1</v>
      </c>
      <c r="C11" s="625"/>
      <c r="D11" s="625"/>
      <c r="F11" s="618" t="str">
        <f>"4."&amp;mergeValue(A11) &amp;"."&amp;mergeValue(B11)</f>
        <v>4.1.1</v>
      </c>
      <c r="G11" s="613" t="s">
        <v>593</v>
      </c>
      <c r="H11" s="606" t="str">
        <f>IF(region_name="","",region_name)</f>
        <v>г.Санкт-Петербург</v>
      </c>
      <c r="I11" s="583" t="s">
        <v>499</v>
      </c>
      <c r="J11" s="617"/>
      <c r="K11" s="592"/>
      <c r="L11" s="592"/>
      <c r="M11" s="592"/>
      <c r="N11" s="592"/>
      <c r="O11" s="592"/>
      <c r="P11" s="592"/>
      <c r="Q11" s="592"/>
      <c r="R11" s="592"/>
      <c r="S11" s="592"/>
      <c r="T11" s="592"/>
    </row>
    <row r="12" spans="1:20" s="572" customFormat="1" ht="22.5">
      <c r="A12" s="1208"/>
      <c r="B12" s="1208"/>
      <c r="C12" s="1208">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8"/>
      <c r="B13" s="1208"/>
      <c r="C13" s="1208"/>
      <c r="D13" s="625">
        <v>1</v>
      </c>
      <c r="F13" s="618" t="str">
        <f>"4."&amp;mergeValue(A13) &amp;"."&amp;mergeValue(B13)&amp;"."&amp;mergeValue(C13)&amp;"."&amp;mergeValue(D13)</f>
        <v>4.1.1.1.1</v>
      </c>
      <c r="G13" s="635" t="s">
        <v>498</v>
      </c>
      <c r="H13" s="606"/>
      <c r="I13" s="1209" t="s">
        <v>592</v>
      </c>
      <c r="J13" s="617"/>
      <c r="K13" s="592"/>
      <c r="L13" s="592"/>
      <c r="M13" s="592"/>
      <c r="N13" s="592"/>
      <c r="O13" s="592"/>
      <c r="P13" s="592"/>
      <c r="Q13" s="592"/>
      <c r="R13" s="592"/>
      <c r="S13" s="592"/>
      <c r="T13" s="592"/>
    </row>
    <row r="14" spans="1:20" s="572" customFormat="1" ht="18.75">
      <c r="A14" s="1208"/>
      <c r="B14" s="1208"/>
      <c r="C14" s="1208"/>
      <c r="D14" s="625"/>
      <c r="F14" s="621"/>
      <c r="G14" s="552" t="s">
        <v>4</v>
      </c>
      <c r="H14" s="626"/>
      <c r="I14" s="1209"/>
      <c r="J14" s="617"/>
      <c r="K14" s="592"/>
      <c r="L14" s="592"/>
      <c r="M14" s="592"/>
      <c r="N14" s="592"/>
      <c r="O14" s="592"/>
      <c r="P14" s="592"/>
      <c r="Q14" s="592"/>
      <c r="R14" s="592"/>
      <c r="S14" s="592"/>
      <c r="T14" s="592"/>
    </row>
    <row r="15" spans="1:20" s="572" customFormat="1" ht="18.75">
      <c r="A15" s="1208"/>
      <c r="B15" s="1208"/>
      <c r="C15" s="625"/>
      <c r="D15" s="625"/>
      <c r="F15" s="636"/>
      <c r="G15" s="579" t="s">
        <v>403</v>
      </c>
      <c r="H15" s="637"/>
      <c r="I15" s="638"/>
      <c r="J15" s="617"/>
      <c r="K15" s="592"/>
      <c r="L15" s="592"/>
      <c r="M15" s="592"/>
      <c r="N15" s="592"/>
      <c r="O15" s="592"/>
      <c r="P15" s="592"/>
      <c r="Q15" s="592"/>
      <c r="R15" s="592"/>
      <c r="S15" s="592"/>
      <c r="T15" s="592"/>
    </row>
    <row r="16" spans="1:20" s="572" customFormat="1" ht="18.75">
      <c r="A16" s="1208"/>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3" t="s">
        <v>594</v>
      </c>
      <c r="H19" s="1203"/>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300-000000000000}">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24" t="s">
        <v>658</v>
      </c>
      <c r="M5" s="1224"/>
      <c r="N5" s="1224"/>
      <c r="O5" s="1224"/>
      <c r="P5" s="1224"/>
      <c r="Q5" s="1224"/>
      <c r="R5" s="1224"/>
      <c r="S5" s="1224"/>
      <c r="T5" s="1224"/>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59" t="str">
        <f>IF(NameOrPr_ch="",IF(NameOrPr="","",NameOrPr),NameOrPr_ch)</f>
        <v>Комитет по тарифам Санкт-Петербурга</v>
      </c>
      <c r="P7" s="1260"/>
      <c r="Q7" s="1260"/>
      <c r="R7" s="1260"/>
      <c r="S7" s="1260"/>
      <c r="T7" s="1261"/>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597</v>
      </c>
      <c r="N8" s="668"/>
      <c r="O8" s="1259" t="str">
        <f>IF(datePr_ch="",IF(datePr="","",datePr),datePr_ch)</f>
        <v>10.12.2021</v>
      </c>
      <c r="P8" s="1260"/>
      <c r="Q8" s="1260"/>
      <c r="R8" s="1260"/>
      <c r="S8" s="1260"/>
      <c r="T8" s="1261"/>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596</v>
      </c>
      <c r="N9" s="668"/>
      <c r="O9" s="1259" t="str">
        <f>IF(numberPr_ch="",IF(numberPr="","",numberPr),numberPr_ch)</f>
        <v>№ 190-р</v>
      </c>
      <c r="P9" s="1260"/>
      <c r="Q9" s="1260"/>
      <c r="R9" s="1260"/>
      <c r="S9" s="1260"/>
      <c r="T9" s="1261"/>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59" t="str">
        <f>IF(IstPub_ch="",IF(IstPub="","",IstPub),IstPub_ch)</f>
        <v>https://www.gov.spb.ru/</v>
      </c>
      <c r="P10" s="1260"/>
      <c r="Q10" s="1260"/>
      <c r="R10" s="1260"/>
      <c r="S10" s="1260"/>
      <c r="T10" s="1261"/>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25"/>
      <c r="M11" s="1225"/>
      <c r="N11" s="568"/>
      <c r="O11" s="1262"/>
      <c r="P11" s="1262"/>
      <c r="Q11" s="1262"/>
      <c r="R11" s="1262"/>
      <c r="S11" s="1262"/>
      <c r="T11" s="1262"/>
      <c r="U11" s="590" t="s">
        <v>373</v>
      </c>
      <c r="X11" s="592"/>
      <c r="Y11" s="592"/>
      <c r="Z11" s="592"/>
      <c r="AA11" s="592"/>
      <c r="AB11" s="592"/>
      <c r="AC11" s="592"/>
      <c r="AD11" s="592"/>
      <c r="AE11" s="592"/>
      <c r="AF11" s="592"/>
      <c r="AG11" s="592"/>
      <c r="AH11" s="592"/>
      <c r="AI11" s="592"/>
    </row>
    <row r="12" spans="1:35">
      <c r="J12" s="531"/>
      <c r="K12" s="531"/>
      <c r="L12" s="526"/>
      <c r="M12" s="526"/>
      <c r="N12" s="526"/>
      <c r="O12" s="1258"/>
      <c r="P12" s="1258"/>
      <c r="Q12" s="1258"/>
      <c r="R12" s="1258"/>
      <c r="S12" s="1258"/>
      <c r="T12" s="1258"/>
      <c r="U12" s="1258"/>
    </row>
    <row r="13" spans="1:35" ht="14.25" customHeight="1">
      <c r="J13" s="531"/>
      <c r="K13" s="531"/>
      <c r="L13" s="1161" t="s">
        <v>454</v>
      </c>
      <c r="M13" s="1161"/>
      <c r="N13" s="1161"/>
      <c r="O13" s="1161"/>
      <c r="P13" s="1161"/>
      <c r="Q13" s="1161"/>
      <c r="R13" s="1161"/>
      <c r="S13" s="1161"/>
      <c r="T13" s="1161"/>
      <c r="U13" s="1161"/>
      <c r="V13" s="1161"/>
      <c r="W13" s="1161" t="s">
        <v>455</v>
      </c>
    </row>
    <row r="14" spans="1:35" ht="14.25" customHeight="1">
      <c r="J14" s="531"/>
      <c r="K14" s="531"/>
      <c r="L14" s="1237" t="s">
        <v>92</v>
      </c>
      <c r="M14" s="1237" t="s">
        <v>640</v>
      </c>
      <c r="N14" s="523"/>
      <c r="O14" s="1238" t="s">
        <v>642</v>
      </c>
      <c r="P14" s="1239"/>
      <c r="Q14" s="1239"/>
      <c r="R14" s="1239"/>
      <c r="S14" s="1239"/>
      <c r="T14" s="1240"/>
      <c r="U14" s="1221" t="s">
        <v>341</v>
      </c>
      <c r="V14" s="1234" t="s">
        <v>275</v>
      </c>
      <c r="W14" s="1161"/>
    </row>
    <row r="15" spans="1:35" ht="14.25" customHeight="1">
      <c r="J15" s="531"/>
      <c r="K15" s="531"/>
      <c r="L15" s="1237"/>
      <c r="M15" s="1237"/>
      <c r="N15" s="523"/>
      <c r="O15" s="1243" t="s">
        <v>622</v>
      </c>
      <c r="P15" s="1241"/>
      <c r="Q15" s="1242"/>
      <c r="R15" s="1219" t="s">
        <v>655</v>
      </c>
      <c r="S15" s="1219"/>
      <c r="T15" s="1220"/>
      <c r="U15" s="1222"/>
      <c r="V15" s="1235"/>
      <c r="W15" s="1161"/>
    </row>
    <row r="16" spans="1:35" ht="30" customHeight="1">
      <c r="J16" s="531"/>
      <c r="K16" s="531"/>
      <c r="L16" s="1237"/>
      <c r="M16" s="1237"/>
      <c r="N16" s="522"/>
      <c r="O16" s="1244"/>
      <c r="P16" s="537"/>
      <c r="Q16" s="537"/>
      <c r="R16" s="538" t="s">
        <v>274</v>
      </c>
      <c r="S16" s="1232" t="s">
        <v>273</v>
      </c>
      <c r="T16" s="1233"/>
      <c r="U16" s="1223"/>
      <c r="V16" s="1236"/>
      <c r="W16" s="1161"/>
    </row>
    <row r="17" spans="1:36">
      <c r="J17" s="531"/>
      <c r="K17" s="571">
        <v>1</v>
      </c>
      <c r="L17" s="649" t="s">
        <v>93</v>
      </c>
      <c r="M17" s="649" t="s">
        <v>49</v>
      </c>
      <c r="N17" s="670" t="s">
        <v>49</v>
      </c>
      <c r="O17" s="650">
        <f ca="1">OFFSET(O17,0,-1)+1</f>
        <v>3</v>
      </c>
      <c r="P17" s="651">
        <f ca="1">OFFSET(P17,0,-1)</f>
        <v>3</v>
      </c>
      <c r="Q17" s="651">
        <f ca="1">OFFSET(Q17,0,-1)</f>
        <v>3</v>
      </c>
      <c r="R17" s="650">
        <f ca="1">OFFSET(R17,0,-1)+1</f>
        <v>4</v>
      </c>
      <c r="S17" s="1226">
        <f ca="1">OFFSET(S17,0,-1)+1</f>
        <v>5</v>
      </c>
      <c r="T17" s="1226"/>
      <c r="U17" s="650">
        <f ca="1">OFFSET(U17,0,-2)+1</f>
        <v>6</v>
      </c>
      <c r="V17" s="651">
        <f ca="1">OFFSET(V17,0,-1)</f>
        <v>6</v>
      </c>
      <c r="W17" s="650">
        <f ca="1">OFFSET(W17,0,-1)+1</f>
        <v>7</v>
      </c>
    </row>
    <row r="18" spans="1:36" ht="22.5">
      <c r="A18" s="1210">
        <v>1</v>
      </c>
      <c r="B18" s="921"/>
      <c r="C18" s="921"/>
      <c r="D18" s="921"/>
      <c r="E18" s="922"/>
      <c r="F18" s="923"/>
      <c r="G18" s="921"/>
      <c r="H18" s="921"/>
      <c r="I18" s="924"/>
      <c r="J18" s="919"/>
      <c r="K18" s="928">
        <v>1</v>
      </c>
      <c r="L18" s="595">
        <f>mergeValue(A18)</f>
        <v>1</v>
      </c>
      <c r="M18" s="643" t="s">
        <v>20</v>
      </c>
      <c r="N18" s="582"/>
      <c r="O18" s="1254"/>
      <c r="P18" s="1254"/>
      <c r="Q18" s="1254"/>
      <c r="R18" s="1254"/>
      <c r="S18" s="1254"/>
      <c r="T18" s="1254"/>
      <c r="U18" s="1254"/>
      <c r="V18" s="1254"/>
      <c r="W18" s="632" t="s">
        <v>659</v>
      </c>
    </row>
    <row r="19" spans="1:36" ht="22.5">
      <c r="A19" s="1210"/>
      <c r="B19" s="1210">
        <v>1</v>
      </c>
      <c r="C19" s="921"/>
      <c r="D19" s="921"/>
      <c r="E19" s="923"/>
      <c r="F19" s="923"/>
      <c r="G19" s="921"/>
      <c r="H19" s="921"/>
      <c r="I19" s="918"/>
      <c r="J19" s="917"/>
      <c r="K19" s="928">
        <v>1</v>
      </c>
      <c r="L19" s="595" t="str">
        <f>mergeValue(A19) &amp;"."&amp; mergeValue(B19)</f>
        <v>1.1</v>
      </c>
      <c r="M19" s="548" t="s">
        <v>16</v>
      </c>
      <c r="N19" s="582"/>
      <c r="O19" s="1254"/>
      <c r="P19" s="1254"/>
      <c r="Q19" s="1254"/>
      <c r="R19" s="1254"/>
      <c r="S19" s="1254"/>
      <c r="T19" s="1254"/>
      <c r="U19" s="1254"/>
      <c r="V19" s="1254"/>
      <c r="W19" s="632" t="s">
        <v>477</v>
      </c>
    </row>
    <row r="20" spans="1:36" ht="22.5">
      <c r="A20" s="1210"/>
      <c r="B20" s="1210"/>
      <c r="C20" s="1210">
        <v>1</v>
      </c>
      <c r="D20" s="921"/>
      <c r="E20" s="923"/>
      <c r="F20" s="923"/>
      <c r="G20" s="921"/>
      <c r="H20" s="921"/>
      <c r="I20" s="925"/>
      <c r="J20" s="917"/>
      <c r="K20" s="928">
        <v>1</v>
      </c>
      <c r="L20" s="595" t="str">
        <f>mergeValue(A20) &amp;"."&amp; mergeValue(B20)&amp;"."&amp; mergeValue(C20)</f>
        <v>1.1.1</v>
      </c>
      <c r="M20" s="549" t="s">
        <v>7</v>
      </c>
      <c r="N20" s="582"/>
      <c r="O20" s="1254"/>
      <c r="P20" s="1254"/>
      <c r="Q20" s="1254"/>
      <c r="R20" s="1254"/>
      <c r="S20" s="1254"/>
      <c r="T20" s="1254"/>
      <c r="U20" s="1254"/>
      <c r="V20" s="1254"/>
      <c r="W20" s="632" t="s">
        <v>634</v>
      </c>
    </row>
    <row r="21" spans="1:36" ht="22.5">
      <c r="A21" s="1210"/>
      <c r="B21" s="1210"/>
      <c r="C21" s="1210"/>
      <c r="D21" s="1210">
        <v>1</v>
      </c>
      <c r="E21" s="923"/>
      <c r="F21" s="923"/>
      <c r="G21" s="921"/>
      <c r="H21" s="921"/>
      <c r="I21" s="1210">
        <v>1</v>
      </c>
      <c r="J21" s="917"/>
      <c r="K21" s="928">
        <v>1</v>
      </c>
      <c r="L21" s="595" t="str">
        <f>mergeValue(A21) &amp;"."&amp; mergeValue(B21)&amp;"."&amp; mergeValue(C21)&amp;"."&amp; mergeValue(D21)</f>
        <v>1.1.1.1</v>
      </c>
      <c r="M21" s="550" t="s">
        <v>22</v>
      </c>
      <c r="N21" s="582"/>
      <c r="O21" s="1254"/>
      <c r="P21" s="1254"/>
      <c r="Q21" s="1254"/>
      <c r="R21" s="1254"/>
      <c r="S21" s="1254"/>
      <c r="T21" s="1254"/>
      <c r="U21" s="1254"/>
      <c r="V21" s="1254"/>
      <c r="W21" s="632" t="s">
        <v>635</v>
      </c>
    </row>
    <row r="22" spans="1:36" ht="11.25" hidden="1" customHeight="1">
      <c r="A22" s="1210"/>
      <c r="B22" s="1210"/>
      <c r="C22" s="1210"/>
      <c r="D22" s="1210"/>
      <c r="E22" s="1210">
        <v>1</v>
      </c>
      <c r="F22" s="923"/>
      <c r="G22" s="921"/>
      <c r="H22" s="921"/>
      <c r="I22" s="1210"/>
      <c r="J22" s="923"/>
      <c r="K22" s="928">
        <v>1</v>
      </c>
      <c r="L22" s="595"/>
      <c r="M22" s="556"/>
      <c r="N22" s="583"/>
      <c r="O22" s="633"/>
      <c r="P22" s="633"/>
      <c r="Q22" s="633"/>
      <c r="R22" s="633"/>
      <c r="S22" s="633"/>
      <c r="T22" s="633"/>
      <c r="U22" s="595"/>
      <c r="V22" s="509"/>
      <c r="W22" s="561"/>
    </row>
    <row r="23" spans="1:36" ht="90">
      <c r="A23" s="1210"/>
      <c r="B23" s="1210"/>
      <c r="C23" s="1210"/>
      <c r="D23" s="1210"/>
      <c r="E23" s="1210"/>
      <c r="F23" s="1210">
        <v>1</v>
      </c>
      <c r="G23" s="921"/>
      <c r="H23" s="921"/>
      <c r="I23" s="1210"/>
      <c r="J23" s="1257"/>
      <c r="K23" s="928">
        <v>1</v>
      </c>
      <c r="L23" s="595" t="str">
        <f>mergeValue(A23) &amp;"."&amp; mergeValue(B23)&amp;"."&amp; mergeValue(C23)&amp;"."&amp; mergeValue(D23)&amp;"."&amp;  mergeValue(F23)</f>
        <v>1.1.1.1.1</v>
      </c>
      <c r="M23" s="556" t="s">
        <v>10</v>
      </c>
      <c r="N23" s="583"/>
      <c r="O23" s="1212"/>
      <c r="P23" s="1212"/>
      <c r="Q23" s="1212"/>
      <c r="R23" s="1212"/>
      <c r="S23" s="1212"/>
      <c r="T23" s="1212"/>
      <c r="U23" s="1212"/>
      <c r="V23" s="1212"/>
      <c r="W23" s="632" t="s">
        <v>636</v>
      </c>
      <c r="Y23" s="591" t="str">
        <f>strCheckUnique(Z23:Z26)</f>
        <v/>
      </c>
      <c r="AA23" s="591"/>
    </row>
    <row r="24" spans="1:36" ht="189" customHeight="1">
      <c r="A24" s="1210"/>
      <c r="B24" s="1210"/>
      <c r="C24" s="1210"/>
      <c r="D24" s="1210"/>
      <c r="E24" s="1210"/>
      <c r="F24" s="1210"/>
      <c r="G24" s="921">
        <v>1</v>
      </c>
      <c r="H24" s="921"/>
      <c r="I24" s="1210"/>
      <c r="J24" s="1257"/>
      <c r="K24" s="920"/>
      <c r="L24" s="595" t="str">
        <f>mergeValue(A24) &amp;"."&amp; mergeValue(B24)&amp;"."&amp; mergeValue(C24)&amp;"."&amp; mergeValue(D24)&amp;"."&amp;  mergeValue(F24)&amp;"."&amp;  mergeValue(G24)</f>
        <v>1.1.1.1.1.1</v>
      </c>
      <c r="M24" s="1071"/>
      <c r="N24" s="588"/>
      <c r="O24" s="564"/>
      <c r="P24" s="564"/>
      <c r="Q24" s="564"/>
      <c r="R24" s="1255"/>
      <c r="S24" s="1217" t="s">
        <v>84</v>
      </c>
      <c r="T24" s="1255"/>
      <c r="U24" s="1217" t="s">
        <v>85</v>
      </c>
      <c r="V24" s="539"/>
      <c r="W24" s="1227" t="s">
        <v>660</v>
      </c>
      <c r="X24" s="587" t="str">
        <f>strCheckDate(O25:V25)</f>
        <v/>
      </c>
      <c r="Y24" s="591"/>
      <c r="Z24" s="591" t="str">
        <f>IF(M24="","",M24 )</f>
        <v/>
      </c>
      <c r="AA24" s="591"/>
      <c r="AB24" s="591"/>
      <c r="AC24" s="591"/>
    </row>
    <row r="25" spans="1:36" ht="11.25" hidden="1" customHeight="1">
      <c r="A25" s="1210"/>
      <c r="B25" s="1210"/>
      <c r="C25" s="1210"/>
      <c r="D25" s="1210"/>
      <c r="E25" s="1210"/>
      <c r="F25" s="1210"/>
      <c r="G25" s="921"/>
      <c r="H25" s="921"/>
      <c r="I25" s="1210"/>
      <c r="J25" s="1257"/>
      <c r="K25" s="928">
        <v>1</v>
      </c>
      <c r="L25" s="602"/>
      <c r="M25" s="648"/>
      <c r="N25" s="588"/>
      <c r="O25" s="564"/>
      <c r="P25" s="564"/>
      <c r="Q25" s="586" t="str">
        <f>R24 &amp; "-" &amp; T24</f>
        <v>-</v>
      </c>
      <c r="R25" s="1255"/>
      <c r="S25" s="1217"/>
      <c r="T25" s="1255"/>
      <c r="U25" s="1217"/>
      <c r="V25" s="539"/>
      <c r="W25" s="1228"/>
      <c r="Y25" s="591"/>
      <c r="Z25" s="591"/>
      <c r="AA25" s="591"/>
      <c r="AB25" s="591"/>
      <c r="AC25" s="591"/>
    </row>
    <row r="26" spans="1:36" s="524" customFormat="1" ht="15" customHeight="1">
      <c r="A26" s="1210"/>
      <c r="B26" s="1210"/>
      <c r="C26" s="1210"/>
      <c r="D26" s="1210"/>
      <c r="E26" s="1210"/>
      <c r="F26" s="1210"/>
      <c r="G26" s="921"/>
      <c r="H26" s="921"/>
      <c r="I26" s="1210"/>
      <c r="J26" s="1257"/>
      <c r="K26" s="928">
        <v>1</v>
      </c>
      <c r="L26" s="540"/>
      <c r="M26" s="558" t="s">
        <v>25</v>
      </c>
      <c r="N26" s="553"/>
      <c r="O26" s="547"/>
      <c r="P26" s="547"/>
      <c r="Q26" s="547"/>
      <c r="R26" s="575"/>
      <c r="S26" s="566"/>
      <c r="T26" s="565"/>
      <c r="U26" s="553"/>
      <c r="V26" s="562"/>
      <c r="W26" s="1229"/>
      <c r="X26" s="589"/>
      <c r="Y26" s="589"/>
      <c r="Z26" s="589"/>
      <c r="AA26" s="589"/>
      <c r="AB26" s="589"/>
      <c r="AC26" s="589"/>
      <c r="AD26" s="589"/>
      <c r="AE26" s="589"/>
      <c r="AF26" s="589"/>
      <c r="AG26" s="589"/>
      <c r="AH26" s="589"/>
      <c r="AI26" s="589"/>
    </row>
    <row r="27" spans="1:36" s="524" customFormat="1" ht="15" customHeight="1">
      <c r="A27" s="1210"/>
      <c r="B27" s="1210"/>
      <c r="C27" s="1210"/>
      <c r="D27" s="1210"/>
      <c r="E27" s="1210"/>
      <c r="F27" s="923"/>
      <c r="G27" s="923"/>
      <c r="H27" s="921"/>
      <c r="I27" s="1210"/>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10"/>
      <c r="B28" s="1210"/>
      <c r="C28" s="1210"/>
      <c r="D28" s="1210"/>
      <c r="E28" s="923"/>
      <c r="F28" s="923"/>
      <c r="G28" s="923"/>
      <c r="H28" s="921"/>
      <c r="I28" s="1210"/>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10"/>
      <c r="B29" s="1210"/>
      <c r="C29" s="1210"/>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10"/>
      <c r="B30" s="1210"/>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10"/>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203" t="s">
        <v>661</v>
      </c>
      <c r="N34" s="1203"/>
      <c r="O34" s="1203"/>
      <c r="P34" s="1203"/>
      <c r="Q34" s="1203"/>
      <c r="R34" s="1203"/>
      <c r="S34" s="1203"/>
      <c r="T34" s="1203"/>
      <c r="U34" s="1203"/>
      <c r="V34" s="1203"/>
      <c r="W34" s="1203"/>
    </row>
  </sheetData>
  <sheetProtection password="FA9C"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xr:uid="{00000000-0002-0000-1400-000000000000}"/>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xr:uid="{00000000-0002-0000-1400-000001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400-000002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400-000003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4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xr:uid="{00000000-0002-0000-1400-000005000000}"/>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xr:uid="{00000000-0002-0000-1400-000006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400-000007000000}"/>
    <dataValidation type="list" allowBlank="1" showInputMessage="1" showErrorMessage="1" errorTitle="Ошибка" error="Выберите значение из списка" prompt="Выберите значение из списка" sqref="O23:V23" xr:uid="{00000000-0002-0000-14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204" t="s">
        <v>491</v>
      </c>
      <c r="G2" s="1205"/>
      <c r="H2" s="1206"/>
      <c r="I2" s="642"/>
    </row>
    <row r="3" spans="1:20" ht="3" customHeight="1"/>
    <row r="4" spans="1:20" s="572" customFormat="1" ht="11.25">
      <c r="A4" s="592"/>
      <c r="B4" s="592"/>
      <c r="C4" s="592"/>
      <c r="D4" s="592"/>
      <c r="F4" s="1161" t="s">
        <v>454</v>
      </c>
      <c r="G4" s="1161"/>
      <c r="H4" s="1161"/>
      <c r="I4" s="1207"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7"/>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24.05.2022</v>
      </c>
      <c r="I7" s="583" t="s">
        <v>493</v>
      </c>
      <c r="J7" s="617"/>
      <c r="K7" s="592"/>
      <c r="L7" s="592"/>
      <c r="M7" s="592"/>
      <c r="N7" s="592"/>
      <c r="O7" s="592"/>
      <c r="P7" s="592"/>
      <c r="Q7" s="592"/>
      <c r="R7" s="592"/>
      <c r="S7" s="592"/>
      <c r="T7" s="592"/>
    </row>
    <row r="8" spans="1:20" s="572" customFormat="1" ht="45">
      <c r="A8" s="1208">
        <v>1</v>
      </c>
      <c r="B8" s="592"/>
      <c r="C8" s="592"/>
      <c r="D8" s="592"/>
      <c r="F8" s="618" t="str">
        <f>"2." &amp;mergeValue(A8)</f>
        <v>2.1</v>
      </c>
      <c r="G8" s="634" t="s">
        <v>494</v>
      </c>
      <c r="H8" s="606"/>
      <c r="I8" s="583" t="s">
        <v>591</v>
      </c>
      <c r="J8" s="617"/>
      <c r="K8" s="592"/>
      <c r="L8" s="592"/>
      <c r="M8" s="592"/>
      <c r="N8" s="592"/>
      <c r="O8" s="592"/>
      <c r="P8" s="592"/>
      <c r="Q8" s="592"/>
      <c r="R8" s="592"/>
      <c r="S8" s="592"/>
      <c r="T8" s="592"/>
    </row>
    <row r="9" spans="1:20" s="572" customFormat="1" ht="22.5">
      <c r="A9" s="1208"/>
      <c r="B9" s="592"/>
      <c r="C9" s="592"/>
      <c r="D9" s="592"/>
      <c r="F9" s="618" t="str">
        <f>"3." &amp;mergeValue(A9)</f>
        <v>3.1</v>
      </c>
      <c r="G9" s="634" t="s">
        <v>495</v>
      </c>
      <c r="H9" s="606"/>
      <c r="I9" s="583" t="s">
        <v>589</v>
      </c>
      <c r="J9" s="617"/>
      <c r="K9" s="592"/>
      <c r="L9" s="592"/>
      <c r="M9" s="592"/>
      <c r="N9" s="592"/>
      <c r="O9" s="592"/>
      <c r="P9" s="592"/>
      <c r="Q9" s="592"/>
      <c r="R9" s="592"/>
      <c r="S9" s="592"/>
      <c r="T9" s="592"/>
    </row>
    <row r="10" spans="1:20" s="572" customFormat="1" ht="22.5">
      <c r="A10" s="1208"/>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8"/>
      <c r="B11" s="1208">
        <v>1</v>
      </c>
      <c r="C11" s="625"/>
      <c r="D11" s="625"/>
      <c r="F11" s="618" t="str">
        <f>"4."&amp;mergeValue(A11) &amp;"."&amp;mergeValue(B11)</f>
        <v>4.1.1</v>
      </c>
      <c r="G11" s="613" t="s">
        <v>593</v>
      </c>
      <c r="H11" s="606" t="str">
        <f>IF(region_name="","",region_name)</f>
        <v>г.Санкт-Петербург</v>
      </c>
      <c r="I11" s="583" t="s">
        <v>499</v>
      </c>
      <c r="J11" s="617"/>
      <c r="K11" s="592"/>
      <c r="L11" s="592"/>
      <c r="M11" s="592"/>
      <c r="N11" s="592"/>
      <c r="O11" s="592"/>
      <c r="P11" s="592"/>
      <c r="Q11" s="592"/>
      <c r="R11" s="592"/>
      <c r="S11" s="592"/>
      <c r="T11" s="592"/>
    </row>
    <row r="12" spans="1:20" s="572" customFormat="1" ht="22.5">
      <c r="A12" s="1208"/>
      <c r="B12" s="1208"/>
      <c r="C12" s="1208">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8"/>
      <c r="B13" s="1208"/>
      <c r="C13" s="1208"/>
      <c r="D13" s="625">
        <v>1</v>
      </c>
      <c r="F13" s="618" t="str">
        <f>"4."&amp;mergeValue(A13) &amp;"."&amp;mergeValue(B13)&amp;"."&amp;mergeValue(C13)&amp;"."&amp;mergeValue(D13)</f>
        <v>4.1.1.1.1</v>
      </c>
      <c r="G13" s="635" t="s">
        <v>498</v>
      </c>
      <c r="H13" s="606"/>
      <c r="I13" s="1209" t="s">
        <v>592</v>
      </c>
      <c r="J13" s="617"/>
      <c r="K13" s="592"/>
      <c r="L13" s="592"/>
      <c r="M13" s="592"/>
      <c r="N13" s="592"/>
      <c r="O13" s="592"/>
      <c r="P13" s="592"/>
      <c r="Q13" s="592"/>
      <c r="R13" s="592"/>
      <c r="S13" s="592"/>
      <c r="T13" s="592"/>
    </row>
    <row r="14" spans="1:20" s="572" customFormat="1" ht="18.75">
      <c r="A14" s="1208"/>
      <c r="B14" s="1208"/>
      <c r="C14" s="1208"/>
      <c r="D14" s="625"/>
      <c r="F14" s="621"/>
      <c r="G14" s="552" t="s">
        <v>4</v>
      </c>
      <c r="H14" s="626"/>
      <c r="I14" s="1209"/>
      <c r="J14" s="617"/>
      <c r="K14" s="592"/>
      <c r="L14" s="592"/>
      <c r="M14" s="592"/>
      <c r="N14" s="592"/>
      <c r="O14" s="592"/>
      <c r="P14" s="592"/>
      <c r="Q14" s="592"/>
      <c r="R14" s="592"/>
      <c r="S14" s="592"/>
      <c r="T14" s="592"/>
    </row>
    <row r="15" spans="1:20" s="572" customFormat="1" ht="18.75">
      <c r="A15" s="1208"/>
      <c r="B15" s="1208"/>
      <c r="C15" s="625"/>
      <c r="D15" s="625"/>
      <c r="F15" s="636"/>
      <c r="G15" s="579" t="s">
        <v>403</v>
      </c>
      <c r="H15" s="637"/>
      <c r="I15" s="638"/>
      <c r="J15" s="617"/>
      <c r="K15" s="592"/>
      <c r="L15" s="592"/>
      <c r="M15" s="592"/>
      <c r="N15" s="592"/>
      <c r="O15" s="592"/>
      <c r="P15" s="592"/>
      <c r="Q15" s="592"/>
      <c r="R15" s="592"/>
      <c r="S15" s="592"/>
      <c r="T15" s="592"/>
    </row>
    <row r="16" spans="1:20" s="572" customFormat="1" ht="18.75">
      <c r="A16" s="1208"/>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3" t="s">
        <v>594</v>
      </c>
      <c r="H19" s="1203"/>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500-000000000000}">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24" t="s">
        <v>658</v>
      </c>
      <c r="M5" s="1224"/>
      <c r="N5" s="1224"/>
      <c r="O5" s="1224"/>
      <c r="P5" s="1224"/>
      <c r="Q5" s="1224"/>
      <c r="R5" s="1224"/>
      <c r="S5" s="1224"/>
      <c r="T5" s="1224"/>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59" t="str">
        <f>IF(NameOrPr_ch="",IF(NameOrPr="","",NameOrPr),NameOrPr_ch)</f>
        <v>Комитет по тарифам Санкт-Петербурга</v>
      </c>
      <c r="P7" s="1260"/>
      <c r="Q7" s="1260"/>
      <c r="R7" s="1260"/>
      <c r="S7" s="1260"/>
      <c r="T7" s="1261"/>
      <c r="U7" s="671"/>
      <c r="X7" s="587"/>
      <c r="Y7" s="587"/>
      <c r="Z7" s="587"/>
      <c r="AA7" s="587"/>
      <c r="AB7" s="587"/>
      <c r="AC7" s="587"/>
      <c r="AD7" s="587"/>
      <c r="AE7" s="587"/>
      <c r="AF7" s="587"/>
      <c r="AG7" s="587"/>
      <c r="AH7" s="587"/>
    </row>
    <row r="8" spans="7:34" s="493" customFormat="1" ht="18.75">
      <c r="G8" s="492"/>
      <c r="H8" s="492"/>
      <c r="L8" s="501"/>
      <c r="M8" s="619" t="s">
        <v>597</v>
      </c>
      <c r="N8" s="668"/>
      <c r="O8" s="1259" t="str">
        <f>IF(datePr_ch="",IF(datePr="","",datePr),datePr_ch)</f>
        <v>10.12.2021</v>
      </c>
      <c r="P8" s="1260"/>
      <c r="Q8" s="1260"/>
      <c r="R8" s="1260"/>
      <c r="S8" s="1260"/>
      <c r="T8" s="1261"/>
      <c r="U8" s="669"/>
      <c r="X8" s="507"/>
      <c r="Y8" s="507"/>
      <c r="Z8" s="507"/>
      <c r="AA8" s="507"/>
      <c r="AB8" s="507"/>
      <c r="AC8" s="507"/>
      <c r="AD8" s="507"/>
      <c r="AE8" s="507"/>
      <c r="AF8" s="507"/>
      <c r="AG8" s="507"/>
      <c r="AH8" s="507"/>
    </row>
    <row r="9" spans="7:34" s="493" customFormat="1" ht="18.75">
      <c r="G9" s="492"/>
      <c r="H9" s="492"/>
      <c r="L9" s="554"/>
      <c r="M9" s="619" t="s">
        <v>596</v>
      </c>
      <c r="N9" s="668"/>
      <c r="O9" s="1259" t="str">
        <f>IF(numberPr_ch="",IF(numberPr="","",numberPr),numberPr_ch)</f>
        <v>№ 190-р</v>
      </c>
      <c r="P9" s="1260"/>
      <c r="Q9" s="1260"/>
      <c r="R9" s="1260"/>
      <c r="S9" s="1260"/>
      <c r="T9" s="1261"/>
      <c r="U9" s="669"/>
      <c r="X9" s="507"/>
      <c r="Y9" s="507"/>
      <c r="Z9" s="507"/>
      <c r="AA9" s="507"/>
      <c r="AB9" s="507"/>
      <c r="AC9" s="507"/>
      <c r="AD9" s="507"/>
      <c r="AE9" s="507"/>
      <c r="AF9" s="507"/>
      <c r="AG9" s="507"/>
      <c r="AH9" s="507"/>
    </row>
    <row r="10" spans="7:34" s="493" customFormat="1" ht="18.75">
      <c r="G10" s="492"/>
      <c r="H10" s="492"/>
      <c r="L10" s="554"/>
      <c r="M10" s="619" t="s">
        <v>501</v>
      </c>
      <c r="N10" s="668"/>
      <c r="O10" s="1259" t="str">
        <f>IF(IstPub_ch="",IF(IstPub="","",IstPub),IstPub_ch)</f>
        <v>https://www.gov.spb.ru/</v>
      </c>
      <c r="P10" s="1260"/>
      <c r="Q10" s="1260"/>
      <c r="R10" s="1260"/>
      <c r="S10" s="1260"/>
      <c r="T10" s="1261"/>
      <c r="U10" s="669"/>
      <c r="X10" s="507"/>
      <c r="Y10" s="507"/>
      <c r="Z10" s="507"/>
      <c r="AA10" s="507"/>
      <c r="AB10" s="507"/>
      <c r="AC10" s="507"/>
      <c r="AD10" s="507"/>
      <c r="AE10" s="507"/>
      <c r="AF10" s="507"/>
      <c r="AG10" s="507"/>
      <c r="AH10" s="507"/>
    </row>
    <row r="11" spans="7:34" s="493" customFormat="1" ht="11.25" hidden="1">
      <c r="G11" s="492"/>
      <c r="H11" s="492"/>
      <c r="L11" s="1225"/>
      <c r="M11" s="1225"/>
      <c r="N11" s="490"/>
      <c r="O11" s="1263"/>
      <c r="P11" s="1263"/>
      <c r="Q11" s="1263"/>
      <c r="R11" s="1263"/>
      <c r="S11" s="1263"/>
      <c r="T11" s="1263"/>
      <c r="U11" s="505" t="s">
        <v>373</v>
      </c>
      <c r="X11" s="507"/>
      <c r="Y11" s="507"/>
      <c r="Z11" s="507"/>
      <c r="AA11" s="507"/>
      <c r="AB11" s="507"/>
      <c r="AC11" s="507"/>
      <c r="AD11" s="507"/>
      <c r="AE11" s="507"/>
      <c r="AF11" s="507"/>
      <c r="AG11" s="507"/>
      <c r="AH11" s="507"/>
    </row>
    <row r="12" spans="7:34">
      <c r="J12" s="483"/>
      <c r="K12" s="483"/>
      <c r="L12" s="479"/>
      <c r="M12" s="479"/>
      <c r="N12" s="479"/>
      <c r="O12" s="1258"/>
      <c r="P12" s="1258"/>
      <c r="Q12" s="1258"/>
      <c r="R12" s="1258"/>
      <c r="S12" s="1258"/>
      <c r="T12" s="1258"/>
      <c r="U12" s="1258"/>
    </row>
    <row r="13" spans="7:34">
      <c r="J13" s="483"/>
      <c r="K13" s="483"/>
      <c r="L13" s="1161" t="s">
        <v>454</v>
      </c>
      <c r="M13" s="1161"/>
      <c r="N13" s="1161"/>
      <c r="O13" s="1161"/>
      <c r="P13" s="1161"/>
      <c r="Q13" s="1161"/>
      <c r="R13" s="1161"/>
      <c r="S13" s="1161"/>
      <c r="T13" s="1161"/>
      <c r="U13" s="1161"/>
      <c r="V13" s="1161"/>
      <c r="W13" s="1161" t="s">
        <v>455</v>
      </c>
    </row>
    <row r="14" spans="7:34" ht="14.25" customHeight="1">
      <c r="J14" s="483"/>
      <c r="K14" s="483"/>
      <c r="L14" s="1237" t="s">
        <v>92</v>
      </c>
      <c r="M14" s="1237" t="s">
        <v>640</v>
      </c>
      <c r="N14" s="523"/>
      <c r="O14" s="1238" t="s">
        <v>642</v>
      </c>
      <c r="P14" s="1239"/>
      <c r="Q14" s="1239"/>
      <c r="R14" s="1239"/>
      <c r="S14" s="1239"/>
      <c r="T14" s="1240"/>
      <c r="U14" s="1221" t="s">
        <v>341</v>
      </c>
      <c r="V14" s="1234" t="s">
        <v>275</v>
      </c>
      <c r="W14" s="1161"/>
    </row>
    <row r="15" spans="7:34" s="525" customFormat="1" ht="14.25" customHeight="1">
      <c r="G15" s="533"/>
      <c r="H15" s="533"/>
      <c r="I15" s="533"/>
      <c r="J15" s="531"/>
      <c r="K15" s="531"/>
      <c r="L15" s="1237"/>
      <c r="M15" s="1237"/>
      <c r="N15" s="523"/>
      <c r="O15" s="1243" t="s">
        <v>606</v>
      </c>
      <c r="P15" s="1241" t="s">
        <v>271</v>
      </c>
      <c r="Q15" s="1242"/>
      <c r="R15" s="1219" t="s">
        <v>655</v>
      </c>
      <c r="S15" s="1219"/>
      <c r="T15" s="1220"/>
      <c r="U15" s="1222"/>
      <c r="V15" s="1235"/>
      <c r="W15" s="1161"/>
      <c r="X15" s="587"/>
      <c r="Y15" s="587"/>
      <c r="Z15" s="587"/>
      <c r="AA15" s="587"/>
      <c r="AB15" s="587"/>
      <c r="AC15" s="587"/>
      <c r="AD15" s="587"/>
      <c r="AE15" s="587"/>
      <c r="AF15" s="587"/>
      <c r="AG15" s="587"/>
      <c r="AH15" s="587"/>
    </row>
    <row r="16" spans="7:34" ht="33.75">
      <c r="J16" s="483"/>
      <c r="K16" s="483"/>
      <c r="L16" s="1237"/>
      <c r="M16" s="1237"/>
      <c r="N16" s="522"/>
      <c r="O16" s="1244"/>
      <c r="P16" s="537" t="s">
        <v>766</v>
      </c>
      <c r="Q16" s="537" t="s">
        <v>767</v>
      </c>
      <c r="R16" s="538" t="s">
        <v>274</v>
      </c>
      <c r="S16" s="1232" t="s">
        <v>273</v>
      </c>
      <c r="T16" s="1233"/>
      <c r="U16" s="1223"/>
      <c r="V16" s="1236"/>
      <c r="W16" s="1161"/>
    </row>
    <row r="17" spans="1:34">
      <c r="J17" s="483"/>
      <c r="K17" s="491">
        <v>1</v>
      </c>
      <c r="L17" s="480" t="s">
        <v>93</v>
      </c>
      <c r="M17" s="480" t="s">
        <v>49</v>
      </c>
      <c r="N17" s="498" t="s">
        <v>49</v>
      </c>
      <c r="O17" s="489">
        <f ca="1">OFFSET(O17,0,-1)+1</f>
        <v>3</v>
      </c>
      <c r="P17" s="489">
        <f ca="1">OFFSET(P17,0,-1)+1</f>
        <v>4</v>
      </c>
      <c r="Q17" s="489">
        <f ca="1">OFFSET(Q17,0,-1)+1</f>
        <v>5</v>
      </c>
      <c r="R17" s="489">
        <f ca="1">OFFSET(R17,0,-1)+1</f>
        <v>6</v>
      </c>
      <c r="S17" s="1226">
        <f ca="1">OFFSET(S17,0,-1)+1</f>
        <v>7</v>
      </c>
      <c r="T17" s="1226"/>
      <c r="U17" s="489">
        <f ca="1">OFFSET(U17,0,-2)+1</f>
        <v>8</v>
      </c>
      <c r="V17" s="497">
        <f ca="1">OFFSET(V17,0,-1)</f>
        <v>8</v>
      </c>
      <c r="W17" s="489">
        <f ca="1">OFFSET(W17,0,-1)+1</f>
        <v>9</v>
      </c>
    </row>
    <row r="18" spans="1:34" ht="22.5">
      <c r="A18" s="1210">
        <v>1</v>
      </c>
      <c r="B18" s="942"/>
      <c r="C18" s="942"/>
      <c r="D18" s="942"/>
      <c r="E18" s="943"/>
      <c r="F18" s="944"/>
      <c r="G18" s="944"/>
      <c r="H18" s="944"/>
      <c r="I18" s="945"/>
      <c r="J18" s="940"/>
      <c r="K18" s="947"/>
      <c r="L18" s="595">
        <f>mergeValue(A18)</f>
        <v>1</v>
      </c>
      <c r="M18" s="643" t="s">
        <v>20</v>
      </c>
      <c r="N18" s="582"/>
      <c r="O18" s="1254"/>
      <c r="P18" s="1254"/>
      <c r="Q18" s="1254"/>
      <c r="R18" s="1254"/>
      <c r="S18" s="1254"/>
      <c r="T18" s="1254"/>
      <c r="U18" s="1254"/>
      <c r="V18" s="1254"/>
      <c r="W18" s="632" t="s">
        <v>659</v>
      </c>
    </row>
    <row r="19" spans="1:34" ht="22.5">
      <c r="A19" s="1210"/>
      <c r="B19" s="1210">
        <v>1</v>
      </c>
      <c r="C19" s="942"/>
      <c r="D19" s="942"/>
      <c r="E19" s="944"/>
      <c r="F19" s="944"/>
      <c r="G19" s="944"/>
      <c r="H19" s="944"/>
      <c r="I19" s="939"/>
      <c r="J19" s="938"/>
      <c r="K19" s="941"/>
      <c r="L19" s="595" t="str">
        <f>mergeValue(A19) &amp;"."&amp; mergeValue(B19)</f>
        <v>1.1</v>
      </c>
      <c r="M19" s="548" t="s">
        <v>16</v>
      </c>
      <c r="N19" s="582"/>
      <c r="O19" s="1254"/>
      <c r="P19" s="1254"/>
      <c r="Q19" s="1254"/>
      <c r="R19" s="1254"/>
      <c r="S19" s="1254"/>
      <c r="T19" s="1254"/>
      <c r="U19" s="1254"/>
      <c r="V19" s="1254"/>
      <c r="W19" s="632" t="s">
        <v>477</v>
      </c>
    </row>
    <row r="20" spans="1:34" ht="22.5">
      <c r="A20" s="1210"/>
      <c r="B20" s="1210"/>
      <c r="C20" s="1210">
        <v>1</v>
      </c>
      <c r="D20" s="942"/>
      <c r="E20" s="944"/>
      <c r="F20" s="944"/>
      <c r="G20" s="944"/>
      <c r="H20" s="944"/>
      <c r="I20" s="946"/>
      <c r="J20" s="938"/>
      <c r="K20" s="941"/>
      <c r="L20" s="595" t="str">
        <f>mergeValue(A20) &amp;"."&amp; mergeValue(B20)&amp;"."&amp; mergeValue(C20)</f>
        <v>1.1.1</v>
      </c>
      <c r="M20" s="549" t="s">
        <v>7</v>
      </c>
      <c r="N20" s="582"/>
      <c r="O20" s="1254"/>
      <c r="P20" s="1254"/>
      <c r="Q20" s="1254"/>
      <c r="R20" s="1254"/>
      <c r="S20" s="1254"/>
      <c r="T20" s="1254"/>
      <c r="U20" s="1254"/>
      <c r="V20" s="1254"/>
      <c r="W20" s="632" t="s">
        <v>634</v>
      </c>
    </row>
    <row r="21" spans="1:34" ht="22.5">
      <c r="A21" s="1210"/>
      <c r="B21" s="1210"/>
      <c r="C21" s="1210"/>
      <c r="D21" s="1210">
        <v>1</v>
      </c>
      <c r="E21" s="944"/>
      <c r="F21" s="944"/>
      <c r="G21" s="944"/>
      <c r="H21" s="944"/>
      <c r="I21" s="946"/>
      <c r="J21" s="938"/>
      <c r="K21" s="941"/>
      <c r="L21" s="595" t="str">
        <f>mergeValue(A21) &amp;"."&amp; mergeValue(B21)&amp;"."&amp; mergeValue(C21)&amp;"."&amp; mergeValue(D21)</f>
        <v>1.1.1.1</v>
      </c>
      <c r="M21" s="550" t="s">
        <v>22</v>
      </c>
      <c r="N21" s="582"/>
      <c r="O21" s="1254"/>
      <c r="P21" s="1254"/>
      <c r="Q21" s="1254"/>
      <c r="R21" s="1254"/>
      <c r="S21" s="1254"/>
      <c r="T21" s="1254"/>
      <c r="U21" s="1254"/>
      <c r="V21" s="1254"/>
      <c r="W21" s="632" t="s">
        <v>635</v>
      </c>
    </row>
    <row r="22" spans="1:34" ht="11.25" hidden="1" customHeight="1">
      <c r="A22" s="1210"/>
      <c r="B22" s="1210"/>
      <c r="C22" s="1210"/>
      <c r="D22" s="1210"/>
      <c r="E22" s="1210">
        <v>1</v>
      </c>
      <c r="F22" s="944"/>
      <c r="G22" s="944"/>
      <c r="H22" s="942">
        <v>1</v>
      </c>
      <c r="I22" s="1210">
        <v>1</v>
      </c>
      <c r="J22" s="944"/>
      <c r="K22" s="949"/>
      <c r="L22" s="595"/>
      <c r="M22" s="556"/>
      <c r="N22" s="583"/>
      <c r="O22" s="633"/>
      <c r="P22" s="633"/>
      <c r="Q22" s="633"/>
      <c r="R22" s="633"/>
      <c r="S22" s="633"/>
      <c r="T22" s="633"/>
      <c r="U22" s="633"/>
      <c r="V22" s="510"/>
      <c r="W22" s="561"/>
    </row>
    <row r="23" spans="1:34" ht="90">
      <c r="A23" s="1210"/>
      <c r="B23" s="1210"/>
      <c r="C23" s="1210"/>
      <c r="D23" s="1210"/>
      <c r="E23" s="1210"/>
      <c r="F23" s="1210">
        <v>1</v>
      </c>
      <c r="G23" s="942"/>
      <c r="H23" s="942"/>
      <c r="I23" s="1210"/>
      <c r="J23" s="1210">
        <v>1</v>
      </c>
      <c r="K23" s="950"/>
      <c r="L23" s="595" t="str">
        <f>mergeValue(A23) &amp;"."&amp; mergeValue(B23)&amp;"."&amp; mergeValue(C23)&amp;"."&amp; mergeValue(D23)&amp;"."&amp;  mergeValue(F23)</f>
        <v>1.1.1.1.1</v>
      </c>
      <c r="M23" s="557" t="s">
        <v>10</v>
      </c>
      <c r="N23" s="583"/>
      <c r="O23" s="1212"/>
      <c r="P23" s="1212"/>
      <c r="Q23" s="1212"/>
      <c r="R23" s="1212"/>
      <c r="S23" s="1212"/>
      <c r="T23" s="1212"/>
      <c r="U23" s="1212"/>
      <c r="V23" s="1212"/>
      <c r="W23" s="632" t="s">
        <v>636</v>
      </c>
      <c r="Y23" s="506" t="str">
        <f>strCheckUnique(Z23:Z26)</f>
        <v/>
      </c>
      <c r="AA23" s="506"/>
    </row>
    <row r="24" spans="1:34" ht="189" customHeight="1">
      <c r="A24" s="1210"/>
      <c r="B24" s="1210"/>
      <c r="C24" s="1210"/>
      <c r="D24" s="1210"/>
      <c r="E24" s="1210"/>
      <c r="F24" s="1210"/>
      <c r="G24" s="942">
        <v>1</v>
      </c>
      <c r="H24" s="942"/>
      <c r="I24" s="1210"/>
      <c r="J24" s="1210"/>
      <c r="K24" s="950">
        <v>1</v>
      </c>
      <c r="L24" s="595" t="str">
        <f>mergeValue(A24) &amp;"."&amp; mergeValue(B24)&amp;"."&amp; mergeValue(C24)&amp;"."&amp; mergeValue(D24)&amp;"."&amp; mergeValue(F24)&amp;"."&amp; mergeValue(G24)</f>
        <v>1.1.1.1.1.1</v>
      </c>
      <c r="M24" s="1071"/>
      <c r="N24" s="588"/>
      <c r="O24" s="564"/>
      <c r="P24" s="564"/>
      <c r="Q24" s="1096"/>
      <c r="R24" s="1255"/>
      <c r="S24" s="1217" t="s">
        <v>84</v>
      </c>
      <c r="T24" s="1255"/>
      <c r="U24" s="1217" t="s">
        <v>85</v>
      </c>
      <c r="V24" s="580"/>
      <c r="W24" s="1227" t="s">
        <v>660</v>
      </c>
      <c r="X24" s="502" t="str">
        <f>strCheckDate(O25:V25)</f>
        <v/>
      </c>
      <c r="Y24" s="506"/>
      <c r="Z24" s="506" t="str">
        <f>IF(M24="","",M24 )</f>
        <v/>
      </c>
      <c r="AA24" s="506"/>
      <c r="AB24" s="506"/>
      <c r="AC24" s="506"/>
    </row>
    <row r="25" spans="1:34" ht="11.25" hidden="1">
      <c r="A25" s="1210"/>
      <c r="B25" s="1210"/>
      <c r="C25" s="1210"/>
      <c r="D25" s="1210"/>
      <c r="E25" s="1210"/>
      <c r="F25" s="1210"/>
      <c r="G25" s="942"/>
      <c r="H25" s="942"/>
      <c r="I25" s="1210"/>
      <c r="J25" s="1210"/>
      <c r="K25" s="950"/>
      <c r="L25" s="602"/>
      <c r="M25" s="648"/>
      <c r="N25" s="588"/>
      <c r="O25" s="564"/>
      <c r="P25" s="564"/>
      <c r="Q25" s="586" t="str">
        <f>R24 &amp; "-" &amp; T24</f>
        <v>-</v>
      </c>
      <c r="R25" s="1216"/>
      <c r="S25" s="1217"/>
      <c r="T25" s="1216"/>
      <c r="U25" s="1217"/>
      <c r="V25" s="580"/>
      <c r="W25" s="1228"/>
    </row>
    <row r="26" spans="1:34" s="477" customFormat="1" ht="15" customHeight="1">
      <c r="A26" s="1210"/>
      <c r="B26" s="1210"/>
      <c r="C26" s="1210"/>
      <c r="D26" s="1210"/>
      <c r="E26" s="1210"/>
      <c r="F26" s="1210"/>
      <c r="G26" s="944"/>
      <c r="H26" s="942"/>
      <c r="I26" s="1210"/>
      <c r="J26" s="1210"/>
      <c r="K26" s="949"/>
      <c r="L26" s="540"/>
      <c r="M26" s="558" t="s">
        <v>25</v>
      </c>
      <c r="N26" s="553"/>
      <c r="O26" s="547"/>
      <c r="P26" s="547"/>
      <c r="Q26" s="547"/>
      <c r="R26" s="575"/>
      <c r="S26" s="566"/>
      <c r="T26" s="565"/>
      <c r="U26" s="553"/>
      <c r="V26" s="562"/>
      <c r="W26" s="1229"/>
      <c r="X26" s="503"/>
      <c r="Y26" s="503"/>
      <c r="Z26" s="503"/>
      <c r="AA26" s="503"/>
      <c r="AB26" s="503"/>
      <c r="AC26" s="503"/>
      <c r="AD26" s="503"/>
      <c r="AE26" s="503"/>
      <c r="AF26" s="503"/>
      <c r="AG26" s="503"/>
      <c r="AH26" s="503"/>
    </row>
    <row r="27" spans="1:34" s="477" customFormat="1" ht="15" customHeight="1">
      <c r="A27" s="1210"/>
      <c r="B27" s="1210"/>
      <c r="C27" s="1210"/>
      <c r="D27" s="1210"/>
      <c r="E27" s="1210"/>
      <c r="F27" s="944"/>
      <c r="G27" s="944"/>
      <c r="H27" s="942"/>
      <c r="I27" s="1210"/>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10"/>
      <c r="B28" s="1210"/>
      <c r="C28" s="1210"/>
      <c r="D28" s="1210"/>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10"/>
      <c r="B29" s="1210"/>
      <c r="C29" s="1210"/>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10"/>
      <c r="B30" s="1210"/>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10"/>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203" t="s">
        <v>661</v>
      </c>
      <c r="N34" s="1203"/>
      <c r="O34" s="1203"/>
      <c r="P34" s="1203"/>
      <c r="Q34" s="1203"/>
      <c r="R34" s="1203"/>
      <c r="S34" s="1203"/>
      <c r="T34" s="1203"/>
      <c r="U34" s="1203"/>
      <c r="V34" s="1203"/>
      <c r="W34" s="1203"/>
    </row>
  </sheetData>
  <sheetProtection password="FA9C"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6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6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600-000002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600-000004000000}"/>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600-000005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600-000006000000}"/>
    <dataValidation type="list" allowBlank="1" showInputMessage="1" showErrorMessage="1" errorTitle="Ошибка" error="Выберите значение из списка" prompt="Выберите значение из списка" sqref="O23:V23" xr:uid="{00000000-0002-0000-16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204" t="s">
        <v>491</v>
      </c>
      <c r="G2" s="1205"/>
      <c r="H2" s="1206"/>
      <c r="I2" s="642"/>
    </row>
    <row r="3" spans="1:20" ht="3" customHeight="1"/>
    <row r="4" spans="1:20" s="572" customFormat="1" ht="11.25">
      <c r="A4" s="592"/>
      <c r="B4" s="592"/>
      <c r="C4" s="592"/>
      <c r="D4" s="592"/>
      <c r="F4" s="1161" t="s">
        <v>454</v>
      </c>
      <c r="G4" s="1161"/>
      <c r="H4" s="1161"/>
      <c r="I4" s="1207"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7"/>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24.05.2022</v>
      </c>
      <c r="I7" s="583" t="s">
        <v>493</v>
      </c>
      <c r="J7" s="617"/>
      <c r="K7" s="592"/>
      <c r="L7" s="592"/>
      <c r="M7" s="592"/>
      <c r="N7" s="592"/>
      <c r="O7" s="592"/>
      <c r="P7" s="592"/>
      <c r="Q7" s="592"/>
      <c r="R7" s="592"/>
      <c r="S7" s="592"/>
      <c r="T7" s="592"/>
    </row>
    <row r="8" spans="1:20" s="572" customFormat="1" ht="45">
      <c r="A8" s="1208">
        <v>1</v>
      </c>
      <c r="B8" s="592"/>
      <c r="C8" s="592"/>
      <c r="D8" s="592"/>
      <c r="F8" s="618" t="str">
        <f>"2." &amp;mergeValue(A8)</f>
        <v>2.1</v>
      </c>
      <c r="G8" s="634" t="s">
        <v>494</v>
      </c>
      <c r="H8" s="606"/>
      <c r="I8" s="583" t="s">
        <v>591</v>
      </c>
      <c r="J8" s="617"/>
      <c r="K8" s="592"/>
      <c r="L8" s="592"/>
      <c r="M8" s="592"/>
      <c r="N8" s="592"/>
      <c r="O8" s="592"/>
      <c r="P8" s="592"/>
      <c r="Q8" s="592"/>
      <c r="R8" s="592"/>
      <c r="S8" s="592"/>
      <c r="T8" s="592"/>
    </row>
    <row r="9" spans="1:20" s="572" customFormat="1" ht="22.5">
      <c r="A9" s="1208"/>
      <c r="B9" s="592"/>
      <c r="C9" s="592"/>
      <c r="D9" s="592"/>
      <c r="F9" s="618" t="str">
        <f>"3." &amp;mergeValue(A9)</f>
        <v>3.1</v>
      </c>
      <c r="G9" s="634" t="s">
        <v>495</v>
      </c>
      <c r="H9" s="606"/>
      <c r="I9" s="583" t="s">
        <v>589</v>
      </c>
      <c r="J9" s="617"/>
      <c r="K9" s="592"/>
      <c r="L9" s="592"/>
      <c r="M9" s="592"/>
      <c r="N9" s="592"/>
      <c r="O9" s="592"/>
      <c r="P9" s="592"/>
      <c r="Q9" s="592"/>
      <c r="R9" s="592"/>
      <c r="S9" s="592"/>
      <c r="T9" s="592"/>
    </row>
    <row r="10" spans="1:20" s="572" customFormat="1" ht="22.5">
      <c r="A10" s="1208"/>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8"/>
      <c r="B11" s="1208">
        <v>1</v>
      </c>
      <c r="C11" s="625"/>
      <c r="D11" s="625"/>
      <c r="F11" s="618" t="str">
        <f>"4."&amp;mergeValue(A11) &amp;"."&amp;mergeValue(B11)</f>
        <v>4.1.1</v>
      </c>
      <c r="G11" s="613" t="s">
        <v>593</v>
      </c>
      <c r="H11" s="606" t="str">
        <f>IF(region_name="","",region_name)</f>
        <v>г.Санкт-Петербург</v>
      </c>
      <c r="I11" s="583" t="s">
        <v>499</v>
      </c>
      <c r="J11" s="617"/>
      <c r="K11" s="592"/>
      <c r="L11" s="592"/>
      <c r="M11" s="592"/>
      <c r="N11" s="592"/>
      <c r="O11" s="592"/>
      <c r="P11" s="592"/>
      <c r="Q11" s="592"/>
      <c r="R11" s="592"/>
      <c r="S11" s="592"/>
      <c r="T11" s="592"/>
    </row>
    <row r="12" spans="1:20" s="572" customFormat="1" ht="22.5">
      <c r="A12" s="1208"/>
      <c r="B12" s="1208"/>
      <c r="C12" s="1208">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8"/>
      <c r="B13" s="1208"/>
      <c r="C13" s="1208"/>
      <c r="D13" s="625">
        <v>1</v>
      </c>
      <c r="F13" s="618" t="str">
        <f>"4."&amp;mergeValue(A13) &amp;"."&amp;mergeValue(B13)&amp;"."&amp;mergeValue(C13)&amp;"."&amp;mergeValue(D13)</f>
        <v>4.1.1.1.1</v>
      </c>
      <c r="G13" s="635" t="s">
        <v>498</v>
      </c>
      <c r="H13" s="606"/>
      <c r="I13" s="1209" t="s">
        <v>592</v>
      </c>
      <c r="J13" s="617"/>
      <c r="K13" s="592"/>
      <c r="L13" s="592"/>
      <c r="M13" s="592"/>
      <c r="N13" s="592"/>
      <c r="O13" s="592"/>
      <c r="P13" s="592"/>
      <c r="Q13" s="592"/>
      <c r="R13" s="592"/>
      <c r="S13" s="592"/>
      <c r="T13" s="592"/>
    </row>
    <row r="14" spans="1:20" s="572" customFormat="1" ht="18.75">
      <c r="A14" s="1208"/>
      <c r="B14" s="1208"/>
      <c r="C14" s="1208"/>
      <c r="D14" s="625"/>
      <c r="F14" s="621"/>
      <c r="G14" s="552" t="s">
        <v>4</v>
      </c>
      <c r="H14" s="626"/>
      <c r="I14" s="1209"/>
      <c r="J14" s="617"/>
      <c r="K14" s="592"/>
      <c r="L14" s="592"/>
      <c r="M14" s="592"/>
      <c r="N14" s="592"/>
      <c r="O14" s="592"/>
      <c r="P14" s="592"/>
      <c r="Q14" s="592"/>
      <c r="R14" s="592"/>
      <c r="S14" s="592"/>
      <c r="T14" s="592"/>
    </row>
    <row r="15" spans="1:20" s="572" customFormat="1" ht="18.75">
      <c r="A15" s="1208"/>
      <c r="B15" s="1208"/>
      <c r="C15" s="625"/>
      <c r="D15" s="625"/>
      <c r="F15" s="636"/>
      <c r="G15" s="579" t="s">
        <v>403</v>
      </c>
      <c r="H15" s="637"/>
      <c r="I15" s="638"/>
      <c r="J15" s="617"/>
      <c r="K15" s="592"/>
      <c r="L15" s="592"/>
      <c r="M15" s="592"/>
      <c r="N15" s="592"/>
      <c r="O15" s="592"/>
      <c r="P15" s="592"/>
      <c r="Q15" s="592"/>
      <c r="R15" s="592"/>
      <c r="S15" s="592"/>
      <c r="T15" s="592"/>
    </row>
    <row r="16" spans="1:20" s="572" customFormat="1" ht="18.75">
      <c r="A16" s="1208"/>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3" t="s">
        <v>594</v>
      </c>
      <c r="H19" s="1203"/>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700-000000000000}">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24" t="s">
        <v>658</v>
      </c>
      <c r="M5" s="1224"/>
      <c r="N5" s="1224"/>
      <c r="O5" s="1224"/>
      <c r="P5" s="1224"/>
      <c r="Q5" s="1224"/>
      <c r="R5" s="1224"/>
      <c r="S5" s="1224"/>
      <c r="T5" s="1224"/>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59" t="str">
        <f>IF(NameOrPr_ch="",IF(NameOrPr="","",NameOrPr),NameOrPr_ch)</f>
        <v>Комитет по тарифам Санкт-Петербурга</v>
      </c>
      <c r="P7" s="1260"/>
      <c r="Q7" s="1260"/>
      <c r="R7" s="1260"/>
      <c r="S7" s="1260"/>
      <c r="T7" s="1261"/>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597</v>
      </c>
      <c r="N8" s="668"/>
      <c r="O8" s="1259" t="str">
        <f>IF(datePr_ch="",IF(datePr="","",datePr),datePr_ch)</f>
        <v>10.12.2021</v>
      </c>
      <c r="P8" s="1260"/>
      <c r="Q8" s="1260"/>
      <c r="R8" s="1260"/>
      <c r="S8" s="1260"/>
      <c r="T8" s="1261"/>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596</v>
      </c>
      <c r="N9" s="668"/>
      <c r="O9" s="1259" t="str">
        <f>IF(numberPr_ch="",IF(numberPr="","",numberPr),numberPr_ch)</f>
        <v>№ 190-р</v>
      </c>
      <c r="P9" s="1260"/>
      <c r="Q9" s="1260"/>
      <c r="R9" s="1260"/>
      <c r="S9" s="1260"/>
      <c r="T9" s="1261"/>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59" t="str">
        <f>IF(IstPub_ch="",IF(IstPub="","",IstPub),IstPub_ch)</f>
        <v>https://www.gov.spb.ru/</v>
      </c>
      <c r="P10" s="1260"/>
      <c r="Q10" s="1260"/>
      <c r="R10" s="1260"/>
      <c r="S10" s="1260"/>
      <c r="T10" s="1261"/>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58"/>
      <c r="P12" s="1258"/>
      <c r="Q12" s="1258"/>
      <c r="R12" s="1258"/>
      <c r="S12" s="1258"/>
      <c r="T12" s="1258"/>
      <c r="U12" s="1258"/>
    </row>
    <row r="13" spans="1:34">
      <c r="J13" s="483"/>
      <c r="K13" s="483"/>
      <c r="L13" s="1161" t="s">
        <v>454</v>
      </c>
      <c r="M13" s="1161"/>
      <c r="N13" s="1161"/>
      <c r="O13" s="1161"/>
      <c r="P13" s="1161"/>
      <c r="Q13" s="1161"/>
      <c r="R13" s="1161"/>
      <c r="S13" s="1161"/>
      <c r="T13" s="1161"/>
      <c r="U13" s="1161"/>
      <c r="V13" s="1161"/>
      <c r="W13" s="1161" t="s">
        <v>455</v>
      </c>
    </row>
    <row r="14" spans="1:34" ht="14.25" customHeight="1">
      <c r="J14" s="483"/>
      <c r="K14" s="483"/>
      <c r="L14" s="1237" t="s">
        <v>92</v>
      </c>
      <c r="M14" s="1237" t="s">
        <v>640</v>
      </c>
      <c r="N14" s="523"/>
      <c r="O14" s="1238" t="s">
        <v>642</v>
      </c>
      <c r="P14" s="1239"/>
      <c r="Q14" s="1239"/>
      <c r="R14" s="1239"/>
      <c r="S14" s="1239"/>
      <c r="T14" s="1240"/>
      <c r="U14" s="1221" t="s">
        <v>341</v>
      </c>
      <c r="V14" s="1234" t="s">
        <v>275</v>
      </c>
      <c r="W14" s="1161"/>
    </row>
    <row r="15" spans="1:34" s="525" customFormat="1" ht="14.25" customHeight="1">
      <c r="A15" s="587"/>
      <c r="B15" s="587"/>
      <c r="C15" s="587"/>
      <c r="D15" s="587"/>
      <c r="E15" s="587"/>
      <c r="F15" s="587"/>
      <c r="G15" s="593"/>
      <c r="H15" s="593"/>
      <c r="I15" s="533"/>
      <c r="J15" s="531"/>
      <c r="K15" s="531"/>
      <c r="L15" s="1237"/>
      <c r="M15" s="1237"/>
      <c r="N15" s="523"/>
      <c r="O15" s="1243" t="s">
        <v>773</v>
      </c>
      <c r="P15" s="1241" t="s">
        <v>271</v>
      </c>
      <c r="Q15" s="1242"/>
      <c r="R15" s="1219" t="s">
        <v>655</v>
      </c>
      <c r="S15" s="1219"/>
      <c r="T15" s="1220"/>
      <c r="U15" s="1222"/>
      <c r="V15" s="1235"/>
      <c r="W15" s="1161"/>
      <c r="X15" s="587"/>
      <c r="Y15" s="587"/>
      <c r="Z15" s="587"/>
      <c r="AA15" s="587"/>
      <c r="AB15" s="587"/>
      <c r="AC15" s="587"/>
      <c r="AD15" s="587"/>
      <c r="AE15" s="587"/>
      <c r="AF15" s="587"/>
      <c r="AG15" s="587"/>
      <c r="AH15" s="587"/>
    </row>
    <row r="16" spans="1:34" ht="33.75">
      <c r="J16" s="483"/>
      <c r="K16" s="483"/>
      <c r="L16" s="1237"/>
      <c r="M16" s="1237"/>
      <c r="N16" s="522"/>
      <c r="O16" s="1244"/>
      <c r="P16" s="537" t="s">
        <v>766</v>
      </c>
      <c r="Q16" s="537" t="s">
        <v>767</v>
      </c>
      <c r="R16" s="538" t="s">
        <v>274</v>
      </c>
      <c r="S16" s="1232" t="s">
        <v>273</v>
      </c>
      <c r="T16" s="1233"/>
      <c r="U16" s="1223"/>
      <c r="V16" s="1236"/>
      <c r="W16" s="1161"/>
    </row>
    <row r="17" spans="1:35">
      <c r="J17" s="483"/>
      <c r="K17" s="491">
        <v>1</v>
      </c>
      <c r="L17" s="527" t="s">
        <v>93</v>
      </c>
      <c r="M17" s="527" t="s">
        <v>49</v>
      </c>
      <c r="N17" s="498" t="s">
        <v>49</v>
      </c>
      <c r="O17" s="489">
        <f ca="1">OFFSET(O17,0,-1)+1</f>
        <v>3</v>
      </c>
      <c r="P17" s="489">
        <f ca="1">OFFSET(P17,0,-1)+1</f>
        <v>4</v>
      </c>
      <c r="Q17" s="489">
        <f ca="1">OFFSET(Q17,0,-1)+1</f>
        <v>5</v>
      </c>
      <c r="R17" s="489">
        <f ca="1">OFFSET(R17,0,-1)+1</f>
        <v>6</v>
      </c>
      <c r="S17" s="1226">
        <f ca="1">OFFSET(S17,0,-1)+1</f>
        <v>7</v>
      </c>
      <c r="T17" s="1226"/>
      <c r="U17" s="489">
        <f ca="1">OFFSET(U17,0,-2)+1</f>
        <v>8</v>
      </c>
      <c r="V17" s="653">
        <f ca="1">OFFSET(V17,0,-1)</f>
        <v>8</v>
      </c>
      <c r="W17" s="489">
        <f ca="1">OFFSET(W17,0,-1)+1</f>
        <v>9</v>
      </c>
    </row>
    <row r="18" spans="1:35" ht="22.5">
      <c r="A18" s="1210">
        <v>1</v>
      </c>
      <c r="B18" s="960"/>
      <c r="C18" s="960"/>
      <c r="D18" s="960"/>
      <c r="E18" s="961"/>
      <c r="F18" s="962"/>
      <c r="G18" s="962"/>
      <c r="H18" s="962"/>
      <c r="I18" s="963"/>
      <c r="J18" s="958"/>
      <c r="K18" s="965"/>
      <c r="L18" s="595">
        <f>mergeValue(A18)</f>
        <v>1</v>
      </c>
      <c r="M18" s="643" t="s">
        <v>20</v>
      </c>
      <c r="N18" s="582"/>
      <c r="O18" s="1254"/>
      <c r="P18" s="1254"/>
      <c r="Q18" s="1254"/>
      <c r="R18" s="1254"/>
      <c r="S18" s="1254"/>
      <c r="T18" s="1254"/>
      <c r="U18" s="1254"/>
      <c r="V18" s="1254"/>
      <c r="W18" s="632" t="s">
        <v>659</v>
      </c>
    </row>
    <row r="19" spans="1:35" ht="22.5">
      <c r="A19" s="1210"/>
      <c r="B19" s="1210">
        <v>1</v>
      </c>
      <c r="C19" s="960"/>
      <c r="D19" s="960"/>
      <c r="E19" s="962"/>
      <c r="F19" s="962"/>
      <c r="G19" s="962"/>
      <c r="H19" s="962"/>
      <c r="I19" s="957"/>
      <c r="J19" s="956"/>
      <c r="K19" s="959"/>
      <c r="L19" s="595" t="str">
        <f>mergeValue(A19) &amp;"."&amp; mergeValue(B19)</f>
        <v>1.1</v>
      </c>
      <c r="M19" s="548" t="s">
        <v>16</v>
      </c>
      <c r="N19" s="582"/>
      <c r="O19" s="1254"/>
      <c r="P19" s="1254"/>
      <c r="Q19" s="1254"/>
      <c r="R19" s="1254"/>
      <c r="S19" s="1254"/>
      <c r="T19" s="1254"/>
      <c r="U19" s="1254"/>
      <c r="V19" s="1254"/>
      <c r="W19" s="632" t="s">
        <v>477</v>
      </c>
    </row>
    <row r="20" spans="1:35" ht="22.5">
      <c r="A20" s="1210"/>
      <c r="B20" s="1210"/>
      <c r="C20" s="1210">
        <v>1</v>
      </c>
      <c r="D20" s="960"/>
      <c r="E20" s="962"/>
      <c r="F20" s="962"/>
      <c r="G20" s="962"/>
      <c r="H20" s="962"/>
      <c r="I20" s="964"/>
      <c r="J20" s="956"/>
      <c r="K20" s="959"/>
      <c r="L20" s="595" t="str">
        <f>mergeValue(A20) &amp;"."&amp; mergeValue(B20)&amp;"."&amp; mergeValue(C20)</f>
        <v>1.1.1</v>
      </c>
      <c r="M20" s="549" t="s">
        <v>7</v>
      </c>
      <c r="N20" s="582"/>
      <c r="O20" s="1254"/>
      <c r="P20" s="1254"/>
      <c r="Q20" s="1254"/>
      <c r="R20" s="1254"/>
      <c r="S20" s="1254"/>
      <c r="T20" s="1254"/>
      <c r="U20" s="1254"/>
      <c r="V20" s="1254"/>
      <c r="W20" s="632" t="s">
        <v>634</v>
      </c>
    </row>
    <row r="21" spans="1:35" ht="22.5">
      <c r="A21" s="1210"/>
      <c r="B21" s="1210"/>
      <c r="C21" s="1210"/>
      <c r="D21" s="1210">
        <v>1</v>
      </c>
      <c r="E21" s="962"/>
      <c r="F21" s="962"/>
      <c r="G21" s="962"/>
      <c r="H21" s="962"/>
      <c r="I21" s="964"/>
      <c r="J21" s="956"/>
      <c r="K21" s="959"/>
      <c r="L21" s="595" t="str">
        <f>mergeValue(A21) &amp;"."&amp; mergeValue(B21)&amp;"."&amp; mergeValue(C21)&amp;"."&amp; mergeValue(D21)</f>
        <v>1.1.1.1</v>
      </c>
      <c r="M21" s="550" t="s">
        <v>22</v>
      </c>
      <c r="N21" s="582"/>
      <c r="O21" s="1254"/>
      <c r="P21" s="1254"/>
      <c r="Q21" s="1254"/>
      <c r="R21" s="1254"/>
      <c r="S21" s="1254"/>
      <c r="T21" s="1254"/>
      <c r="U21" s="1254"/>
      <c r="V21" s="1254"/>
      <c r="W21" s="632" t="s">
        <v>635</v>
      </c>
    </row>
    <row r="22" spans="1:35" ht="11.25" hidden="1" customHeight="1">
      <c r="A22" s="1210"/>
      <c r="B22" s="1210"/>
      <c r="C22" s="1210"/>
      <c r="D22" s="1210"/>
      <c r="E22" s="1210">
        <v>1</v>
      </c>
      <c r="F22" s="962"/>
      <c r="G22" s="962"/>
      <c r="H22" s="960">
        <v>1</v>
      </c>
      <c r="I22" s="1210">
        <v>1</v>
      </c>
      <c r="J22" s="962"/>
      <c r="K22" s="967"/>
      <c r="L22" s="595"/>
      <c r="M22" s="556"/>
      <c r="N22" s="583"/>
      <c r="O22" s="633"/>
      <c r="P22" s="633"/>
      <c r="Q22" s="633"/>
      <c r="R22" s="633"/>
      <c r="S22" s="633"/>
      <c r="T22" s="633"/>
      <c r="U22" s="633"/>
      <c r="V22" s="510"/>
      <c r="W22" s="561"/>
    </row>
    <row r="23" spans="1:35" ht="90">
      <c r="A23" s="1210"/>
      <c r="B23" s="1210"/>
      <c r="C23" s="1210"/>
      <c r="D23" s="1210"/>
      <c r="E23" s="1210"/>
      <c r="F23" s="1210">
        <v>1</v>
      </c>
      <c r="G23" s="960"/>
      <c r="H23" s="960"/>
      <c r="I23" s="1210"/>
      <c r="J23" s="1210">
        <v>1</v>
      </c>
      <c r="K23" s="968"/>
      <c r="L23" s="595" t="str">
        <f>mergeValue(A23) &amp;"."&amp; mergeValue(B23)&amp;"."&amp; mergeValue(C23)&amp;"."&amp; mergeValue(D23)&amp;"."&amp;  mergeValue(F23)</f>
        <v>1.1.1.1.1</v>
      </c>
      <c r="M23" s="557" t="s">
        <v>10</v>
      </c>
      <c r="N23" s="583"/>
      <c r="O23" s="1212"/>
      <c r="P23" s="1212"/>
      <c r="Q23" s="1212"/>
      <c r="R23" s="1212"/>
      <c r="S23" s="1212"/>
      <c r="T23" s="1212"/>
      <c r="U23" s="1212"/>
      <c r="V23" s="1212"/>
      <c r="W23" s="632" t="s">
        <v>636</v>
      </c>
      <c r="Y23" s="506" t="str">
        <f>strCheckUnique(Z23:Z26)</f>
        <v/>
      </c>
      <c r="AA23" s="506"/>
    </row>
    <row r="24" spans="1:35" ht="189" customHeight="1">
      <c r="A24" s="1210"/>
      <c r="B24" s="1210"/>
      <c r="C24" s="1210"/>
      <c r="D24" s="1210"/>
      <c r="E24" s="1210"/>
      <c r="F24" s="1210"/>
      <c r="G24" s="960">
        <v>1</v>
      </c>
      <c r="H24" s="960"/>
      <c r="I24" s="1210"/>
      <c r="J24" s="1210"/>
      <c r="K24" s="968">
        <v>1</v>
      </c>
      <c r="L24" s="595" t="str">
        <f>mergeValue(A24) &amp;"."&amp; mergeValue(B24)&amp;"."&amp; mergeValue(C24)&amp;"."&amp; mergeValue(D24)&amp;"."&amp; mergeValue(F24)&amp;"."&amp; mergeValue(G24)</f>
        <v>1.1.1.1.1.1</v>
      </c>
      <c r="M24" s="1071"/>
      <c r="N24" s="588"/>
      <c r="O24" s="564"/>
      <c r="P24" s="564"/>
      <c r="Q24" s="1096"/>
      <c r="R24" s="1255"/>
      <c r="S24" s="1217" t="s">
        <v>84</v>
      </c>
      <c r="T24" s="1255"/>
      <c r="U24" s="1217" t="s">
        <v>85</v>
      </c>
      <c r="V24" s="580"/>
      <c r="W24" s="1227" t="s">
        <v>660</v>
      </c>
      <c r="X24" s="502" t="str">
        <f>strCheckDate(O25:V25)</f>
        <v/>
      </c>
      <c r="Y24" s="506"/>
      <c r="Z24" s="506" t="str">
        <f>IF(M24="","",M24 )</f>
        <v/>
      </c>
      <c r="AA24" s="506"/>
      <c r="AB24" s="506"/>
      <c r="AC24" s="506"/>
    </row>
    <row r="25" spans="1:35" ht="11.25" hidden="1">
      <c r="A25" s="1210"/>
      <c r="B25" s="1210"/>
      <c r="C25" s="1210"/>
      <c r="D25" s="1210"/>
      <c r="E25" s="1210"/>
      <c r="F25" s="1210"/>
      <c r="G25" s="960"/>
      <c r="H25" s="960"/>
      <c r="I25" s="1210"/>
      <c r="J25" s="1210"/>
      <c r="K25" s="968"/>
      <c r="L25" s="602"/>
      <c r="M25" s="648"/>
      <c r="N25" s="588"/>
      <c r="O25" s="564"/>
      <c r="P25" s="564"/>
      <c r="Q25" s="586" t="str">
        <f>R24 &amp; "-" &amp; T24</f>
        <v>-</v>
      </c>
      <c r="R25" s="1216"/>
      <c r="S25" s="1217"/>
      <c r="T25" s="1216"/>
      <c r="U25" s="1217"/>
      <c r="V25" s="580"/>
      <c r="W25" s="1228"/>
    </row>
    <row r="26" spans="1:35" s="477" customFormat="1" ht="15" customHeight="1">
      <c r="A26" s="1210"/>
      <c r="B26" s="1210"/>
      <c r="C26" s="1210"/>
      <c r="D26" s="1210"/>
      <c r="E26" s="1210"/>
      <c r="F26" s="1210"/>
      <c r="G26" s="962"/>
      <c r="H26" s="960"/>
      <c r="I26" s="1210"/>
      <c r="J26" s="1210"/>
      <c r="K26" s="967"/>
      <c r="L26" s="540"/>
      <c r="M26" s="558" t="s">
        <v>25</v>
      </c>
      <c r="N26" s="553"/>
      <c r="O26" s="547"/>
      <c r="P26" s="547"/>
      <c r="Q26" s="547"/>
      <c r="R26" s="575"/>
      <c r="S26" s="566"/>
      <c r="T26" s="565"/>
      <c r="U26" s="553"/>
      <c r="V26" s="562"/>
      <c r="W26" s="1229"/>
      <c r="X26" s="503"/>
      <c r="Y26" s="503"/>
      <c r="Z26" s="503"/>
      <c r="AA26" s="503"/>
      <c r="AB26" s="503"/>
      <c r="AC26" s="503"/>
      <c r="AD26" s="503"/>
      <c r="AE26" s="503"/>
      <c r="AF26" s="503"/>
      <c r="AG26" s="503"/>
      <c r="AH26" s="503"/>
    </row>
    <row r="27" spans="1:35" s="477" customFormat="1" ht="15" customHeight="1">
      <c r="A27" s="1210"/>
      <c r="B27" s="1210"/>
      <c r="C27" s="1210"/>
      <c r="D27" s="1210"/>
      <c r="E27" s="1210"/>
      <c r="F27" s="962"/>
      <c r="G27" s="962"/>
      <c r="H27" s="960"/>
      <c r="I27" s="1210"/>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10"/>
      <c r="B28" s="1210"/>
      <c r="C28" s="1210"/>
      <c r="D28" s="1210"/>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10"/>
      <c r="B29" s="1210"/>
      <c r="C29" s="1210"/>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10"/>
      <c r="B30" s="1210"/>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10"/>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203" t="s">
        <v>661</v>
      </c>
      <c r="N34" s="1203"/>
      <c r="O34" s="1203"/>
      <c r="P34" s="1203"/>
      <c r="Q34" s="1203"/>
      <c r="R34" s="1203"/>
      <c r="S34" s="1203"/>
      <c r="T34" s="1203"/>
      <c r="U34" s="1203"/>
      <c r="V34" s="1203"/>
      <c r="W34" s="1203"/>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8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8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800-000002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8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800-000004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800-000005000000}"/>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800-000006000000}"/>
    <dataValidation type="list" allowBlank="1" showInputMessage="1" showErrorMessage="1" errorTitle="Ошибка" error="Выберите значение из списка" prompt="Выберите значение из списка" sqref="O23:V23" xr:uid="{00000000-0002-0000-18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4" t="s">
        <v>491</v>
      </c>
      <c r="G2" s="1205"/>
      <c r="H2" s="1206"/>
      <c r="I2" s="436"/>
    </row>
    <row r="3" spans="1:20" ht="3" customHeight="1"/>
    <row r="4" spans="1:20" s="190" customFormat="1" ht="11.25">
      <c r="A4" s="214"/>
      <c r="B4" s="214"/>
      <c r="C4" s="214"/>
      <c r="D4" s="214"/>
      <c r="F4" s="1161" t="s">
        <v>454</v>
      </c>
      <c r="G4" s="1161"/>
      <c r="H4" s="1161"/>
      <c r="I4" s="1207"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7"/>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24.05.2022</v>
      </c>
      <c r="I7" s="196" t="s">
        <v>493</v>
      </c>
      <c r="J7" s="334"/>
      <c r="K7" s="214"/>
      <c r="L7" s="214"/>
      <c r="M7" s="214"/>
      <c r="N7" s="214"/>
      <c r="O7" s="214"/>
      <c r="P7" s="214"/>
      <c r="Q7" s="214"/>
      <c r="R7" s="214"/>
      <c r="S7" s="214"/>
      <c r="T7" s="214"/>
    </row>
    <row r="8" spans="1:20" s="190" customFormat="1" ht="45">
      <c r="A8" s="1208">
        <v>1</v>
      </c>
      <c r="B8" s="214"/>
      <c r="C8" s="214"/>
      <c r="D8" s="214"/>
      <c r="F8" s="335" t="str">
        <f>"2." &amp;mergeValue(A8)</f>
        <v>2.1</v>
      </c>
      <c r="G8" s="417" t="s">
        <v>494</v>
      </c>
      <c r="H8" s="317"/>
      <c r="I8" s="196" t="s">
        <v>591</v>
      </c>
      <c r="J8" s="334"/>
      <c r="K8" s="214"/>
      <c r="L8" s="214"/>
      <c r="M8" s="214"/>
      <c r="N8" s="214"/>
      <c r="O8" s="214"/>
      <c r="P8" s="214"/>
      <c r="Q8" s="214"/>
      <c r="R8" s="214"/>
      <c r="S8" s="214"/>
      <c r="T8" s="214"/>
    </row>
    <row r="9" spans="1:20" s="190" customFormat="1" ht="22.5">
      <c r="A9" s="1208"/>
      <c r="B9" s="214"/>
      <c r="C9" s="214"/>
      <c r="D9" s="214"/>
      <c r="F9" s="335" t="str">
        <f>"3." &amp;mergeValue(A9)</f>
        <v>3.1</v>
      </c>
      <c r="G9" s="417" t="s">
        <v>495</v>
      </c>
      <c r="H9" s="317"/>
      <c r="I9" s="196" t="s">
        <v>589</v>
      </c>
      <c r="J9" s="334"/>
      <c r="K9" s="214"/>
      <c r="L9" s="214"/>
      <c r="M9" s="214"/>
      <c r="N9" s="214"/>
      <c r="O9" s="214"/>
      <c r="P9" s="214"/>
      <c r="Q9" s="214"/>
      <c r="R9" s="214"/>
      <c r="S9" s="214"/>
      <c r="T9" s="214"/>
    </row>
    <row r="10" spans="1:20" s="190" customFormat="1" ht="22.5">
      <c r="A10" s="1208"/>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8"/>
      <c r="B11" s="1208">
        <v>1</v>
      </c>
      <c r="C11" s="344"/>
      <c r="D11" s="344"/>
      <c r="F11" s="335" t="str">
        <f>"4."&amp;mergeValue(A11) &amp;"."&amp;mergeValue(B11)</f>
        <v>4.1.1</v>
      </c>
      <c r="G11" s="324" t="s">
        <v>593</v>
      </c>
      <c r="H11" s="317" t="str">
        <f>IF(region_name="","",region_name)</f>
        <v>г.Санкт-Петербург</v>
      </c>
      <c r="I11" s="196" t="s">
        <v>499</v>
      </c>
      <c r="J11" s="334"/>
      <c r="K11" s="214"/>
      <c r="L11" s="214"/>
      <c r="M11" s="214"/>
      <c r="N11" s="214"/>
      <c r="O11" s="214"/>
      <c r="P11" s="214"/>
      <c r="Q11" s="214"/>
      <c r="R11" s="214"/>
      <c r="S11" s="214"/>
      <c r="T11" s="214"/>
    </row>
    <row r="12" spans="1:20" s="190" customFormat="1" ht="22.5">
      <c r="A12" s="1208"/>
      <c r="B12" s="1208"/>
      <c r="C12" s="1208">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8"/>
      <c r="B13" s="1208"/>
      <c r="C13" s="1208"/>
      <c r="D13" s="344">
        <v>1</v>
      </c>
      <c r="F13" s="335" t="str">
        <f>"4."&amp;mergeValue(A13) &amp;"."&amp;mergeValue(B13)&amp;"."&amp;mergeValue(C13)&amp;"."&amp;mergeValue(D13)</f>
        <v>4.1.1.1.1</v>
      </c>
      <c r="G13" s="420" t="s">
        <v>498</v>
      </c>
      <c r="H13" s="317"/>
      <c r="I13" s="1209" t="s">
        <v>592</v>
      </c>
      <c r="J13" s="334"/>
      <c r="K13" s="214"/>
      <c r="L13" s="214"/>
      <c r="M13" s="214"/>
      <c r="N13" s="214"/>
      <c r="O13" s="214"/>
      <c r="P13" s="214"/>
      <c r="Q13" s="214"/>
      <c r="R13" s="214"/>
      <c r="S13" s="214"/>
      <c r="T13" s="214"/>
    </row>
    <row r="14" spans="1:20" s="190" customFormat="1" ht="18.75">
      <c r="A14" s="1208"/>
      <c r="B14" s="1208"/>
      <c r="C14" s="1208"/>
      <c r="D14" s="344"/>
      <c r="F14" s="338"/>
      <c r="G14" s="150" t="s">
        <v>4</v>
      </c>
      <c r="H14" s="343"/>
      <c r="I14" s="1209"/>
      <c r="J14" s="334"/>
      <c r="K14" s="214"/>
      <c r="L14" s="214"/>
      <c r="M14" s="214"/>
      <c r="N14" s="214"/>
      <c r="O14" s="214"/>
      <c r="P14" s="214"/>
      <c r="Q14" s="214"/>
      <c r="R14" s="214"/>
      <c r="S14" s="214"/>
      <c r="T14" s="214"/>
    </row>
    <row r="15" spans="1:20" s="190" customFormat="1" ht="18.75">
      <c r="A15" s="1208"/>
      <c r="B15" s="1208"/>
      <c r="C15" s="344"/>
      <c r="D15" s="344"/>
      <c r="F15" s="421"/>
      <c r="G15" s="195" t="s">
        <v>403</v>
      </c>
      <c r="H15" s="422"/>
      <c r="I15" s="423"/>
      <c r="J15" s="334"/>
      <c r="K15" s="214"/>
      <c r="L15" s="214"/>
      <c r="M15" s="214"/>
      <c r="N15" s="214"/>
      <c r="O15" s="214"/>
      <c r="P15" s="214"/>
      <c r="Q15" s="214"/>
      <c r="R15" s="214"/>
      <c r="S15" s="214"/>
      <c r="T15" s="214"/>
    </row>
    <row r="16" spans="1:20" s="190" customFormat="1" ht="18.75">
      <c r="A16" s="1208"/>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3" t="s">
        <v>594</v>
      </c>
      <c r="H19" s="1203"/>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900-000000000000}">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24" t="s">
        <v>667</v>
      </c>
      <c r="M5" s="1224"/>
      <c r="N5" s="1224"/>
      <c r="O5" s="1224"/>
      <c r="P5" s="1224"/>
      <c r="Q5" s="1224"/>
      <c r="R5" s="1224"/>
      <c r="S5" s="1224"/>
      <c r="T5" s="1224"/>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59" t="str">
        <f>IF(NameOrPr_ch="",IF(NameOrPr="","",NameOrPr),NameOrPr_ch)</f>
        <v>Комитет по тарифам Санкт-Петербурга</v>
      </c>
      <c r="P7" s="1260"/>
      <c r="Q7" s="1260"/>
      <c r="R7" s="1260"/>
      <c r="S7" s="1260"/>
      <c r="T7" s="1261"/>
      <c r="U7" s="671"/>
      <c r="V7" s="526"/>
      <c r="AC7" s="587"/>
      <c r="AD7" s="587"/>
      <c r="AE7" s="587"/>
      <c r="AF7" s="587"/>
      <c r="AG7" s="587"/>
    </row>
    <row r="8" spans="1:33" s="493" customFormat="1" ht="18.75">
      <c r="A8" s="507"/>
      <c r="B8" s="507"/>
      <c r="C8" s="507"/>
      <c r="D8" s="507"/>
      <c r="E8" s="507"/>
      <c r="F8" s="507"/>
      <c r="G8" s="507"/>
      <c r="H8" s="507"/>
      <c r="L8" s="501"/>
      <c r="M8" s="619" t="s">
        <v>597</v>
      </c>
      <c r="N8" s="668"/>
      <c r="O8" s="1259" t="str">
        <f>IF(datePr_ch="",IF(datePr="","",datePr),datePr_ch)</f>
        <v>10.12.2021</v>
      </c>
      <c r="P8" s="1260"/>
      <c r="Q8" s="1260"/>
      <c r="R8" s="1260"/>
      <c r="S8" s="1260"/>
      <c r="T8" s="1261"/>
      <c r="U8" s="669"/>
      <c r="V8" s="488"/>
      <c r="AC8" s="507"/>
      <c r="AD8" s="507"/>
      <c r="AE8" s="507"/>
      <c r="AF8" s="507"/>
      <c r="AG8" s="507"/>
    </row>
    <row r="9" spans="1:33" s="493" customFormat="1" ht="18.75">
      <c r="A9" s="507"/>
      <c r="B9" s="507"/>
      <c r="C9" s="507"/>
      <c r="D9" s="507"/>
      <c r="E9" s="507"/>
      <c r="F9" s="507"/>
      <c r="G9" s="507"/>
      <c r="H9" s="507"/>
      <c r="L9" s="554"/>
      <c r="M9" s="619" t="s">
        <v>596</v>
      </c>
      <c r="N9" s="668"/>
      <c r="O9" s="1259" t="str">
        <f>IF(numberPr_ch="",IF(numberPr="","",numberPr),numberPr_ch)</f>
        <v>№ 190-р</v>
      </c>
      <c r="P9" s="1260"/>
      <c r="Q9" s="1260"/>
      <c r="R9" s="1260"/>
      <c r="S9" s="1260"/>
      <c r="T9" s="1261"/>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59" t="str">
        <f>IF(IstPub_ch="",IF(IstPub="","",IstPub),IstPub_ch)</f>
        <v>https://www.gov.spb.ru/</v>
      </c>
      <c r="P10" s="1260"/>
      <c r="Q10" s="1260"/>
      <c r="R10" s="1260"/>
      <c r="S10" s="1260"/>
      <c r="T10" s="1261"/>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53"/>
      <c r="P12" s="1253"/>
      <c r="Q12" s="1253"/>
      <c r="R12" s="1253"/>
      <c r="S12" s="1253"/>
      <c r="T12" s="1253"/>
      <c r="U12" s="1253"/>
      <c r="V12" s="1253"/>
      <c r="W12" s="1253"/>
      <c r="X12" s="1253"/>
      <c r="Y12" s="1253"/>
      <c r="Z12" s="1253"/>
    </row>
    <row r="13" spans="1:33" ht="14.25" customHeight="1">
      <c r="J13" s="483"/>
      <c r="K13" s="483"/>
      <c r="L13" s="1237" t="s">
        <v>454</v>
      </c>
      <c r="M13" s="1237"/>
      <c r="N13" s="1237"/>
      <c r="O13" s="1237"/>
      <c r="P13" s="1237"/>
      <c r="Q13" s="1237"/>
      <c r="R13" s="1237"/>
      <c r="S13" s="1237"/>
      <c r="T13" s="1237"/>
      <c r="U13" s="1237"/>
      <c r="V13" s="1237"/>
      <c r="W13" s="1237"/>
      <c r="X13" s="1237"/>
      <c r="Y13" s="1237"/>
      <c r="Z13" s="1237"/>
      <c r="AA13" s="1237"/>
      <c r="AB13" s="1161" t="s">
        <v>455</v>
      </c>
    </row>
    <row r="14" spans="1:33" ht="14.25" customHeight="1">
      <c r="J14" s="483"/>
      <c r="K14" s="483"/>
      <c r="L14" s="1237" t="s">
        <v>92</v>
      </c>
      <c r="M14" s="1237" t="s">
        <v>640</v>
      </c>
      <c r="N14" s="580"/>
      <c r="O14" s="1161" t="s">
        <v>642</v>
      </c>
      <c r="P14" s="1161"/>
      <c r="Q14" s="1161"/>
      <c r="R14" s="1161"/>
      <c r="S14" s="1161"/>
      <c r="T14" s="1161"/>
      <c r="U14" s="1161"/>
      <c r="V14" s="1161"/>
      <c r="W14" s="1161"/>
      <c r="X14" s="1161"/>
      <c r="Y14" s="1161"/>
      <c r="Z14" s="1237" t="s">
        <v>341</v>
      </c>
      <c r="AA14" s="1252" t="s">
        <v>275</v>
      </c>
      <c r="AB14" s="1161"/>
    </row>
    <row r="15" spans="1:33" s="525" customFormat="1" ht="14.25" customHeight="1">
      <c r="A15" s="587"/>
      <c r="B15" s="587"/>
      <c r="C15" s="587"/>
      <c r="D15" s="587"/>
      <c r="E15" s="587"/>
      <c r="F15" s="587"/>
      <c r="G15" s="593"/>
      <c r="H15" s="593"/>
      <c r="I15" s="533"/>
      <c r="J15" s="531"/>
      <c r="K15" s="531"/>
      <c r="L15" s="1237"/>
      <c r="M15" s="1237"/>
      <c r="N15" s="580"/>
      <c r="O15" s="1268" t="s">
        <v>668</v>
      </c>
      <c r="P15" s="1268" t="s">
        <v>621</v>
      </c>
      <c r="Q15" s="1268" t="s">
        <v>622</v>
      </c>
      <c r="R15" s="1268" t="s">
        <v>271</v>
      </c>
      <c r="S15" s="1268"/>
      <c r="T15" s="1268" t="s">
        <v>271</v>
      </c>
      <c r="U15" s="1268"/>
      <c r="V15" s="654"/>
      <c r="W15" s="1267" t="s">
        <v>655</v>
      </c>
      <c r="X15" s="1267"/>
      <c r="Y15" s="1267"/>
      <c r="Z15" s="1237"/>
      <c r="AA15" s="1252"/>
      <c r="AB15" s="1161"/>
      <c r="AC15" s="587"/>
      <c r="AD15" s="587"/>
      <c r="AE15" s="587"/>
      <c r="AF15" s="587"/>
      <c r="AG15" s="587"/>
    </row>
    <row r="16" spans="1:33" ht="56.25" customHeight="1">
      <c r="J16" s="483"/>
      <c r="K16" s="483"/>
      <c r="L16" s="1237"/>
      <c r="M16" s="1237"/>
      <c r="N16" s="580"/>
      <c r="O16" s="1268"/>
      <c r="P16" s="1268"/>
      <c r="Q16" s="1268"/>
      <c r="R16" s="537" t="s">
        <v>623</v>
      </c>
      <c r="S16" s="537" t="s">
        <v>624</v>
      </c>
      <c r="T16" s="537" t="s">
        <v>625</v>
      </c>
      <c r="U16" s="537" t="s">
        <v>626</v>
      </c>
      <c r="V16" s="537"/>
      <c r="W16" s="538" t="s">
        <v>274</v>
      </c>
      <c r="X16" s="1264" t="s">
        <v>273</v>
      </c>
      <c r="Y16" s="1264"/>
      <c r="Z16" s="1237"/>
      <c r="AA16" s="1252"/>
      <c r="AB16" s="1161"/>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26">
        <f ca="1">OFFSET(X17,0,-1)+1</f>
        <v>11</v>
      </c>
      <c r="Y17" s="1226"/>
      <c r="Z17" s="489">
        <f ca="1">OFFSET(Z17,0,-2)+1</f>
        <v>12</v>
      </c>
      <c r="AB17" s="489">
        <f ca="1">OFFSET(AB17,0,-2)+1</f>
        <v>13</v>
      </c>
    </row>
    <row r="18" spans="1:33" ht="22.5">
      <c r="A18" s="1210">
        <v>1</v>
      </c>
      <c r="B18" s="1055"/>
      <c r="C18" s="1055"/>
      <c r="D18" s="1055"/>
      <c r="E18" s="1056"/>
      <c r="F18" s="1057"/>
      <c r="G18" s="1055"/>
      <c r="H18" s="1055"/>
      <c r="I18" s="1043"/>
      <c r="J18" s="1048"/>
      <c r="K18" s="1048"/>
      <c r="L18" s="595">
        <f>mergeValue(A18)</f>
        <v>1</v>
      </c>
      <c r="M18" s="643" t="s">
        <v>20</v>
      </c>
      <c r="N18" s="582"/>
      <c r="O18" s="1254"/>
      <c r="P18" s="1254"/>
      <c r="Q18" s="1254"/>
      <c r="R18" s="1254"/>
      <c r="S18" s="1254"/>
      <c r="T18" s="1254"/>
      <c r="U18" s="1254"/>
      <c r="V18" s="1254"/>
      <c r="W18" s="1254"/>
      <c r="X18" s="1254"/>
      <c r="Y18" s="1254"/>
      <c r="Z18" s="1254"/>
      <c r="AA18" s="1254"/>
      <c r="AB18" s="632" t="s">
        <v>476</v>
      </c>
    </row>
    <row r="19" spans="1:33" ht="22.5">
      <c r="A19" s="1210"/>
      <c r="B19" s="1210">
        <v>1</v>
      </c>
      <c r="C19" s="1055"/>
      <c r="D19" s="1055"/>
      <c r="E19" s="1057"/>
      <c r="F19" s="1057"/>
      <c r="G19" s="1055"/>
      <c r="H19" s="1055"/>
      <c r="I19" s="1050"/>
      <c r="J19" s="1045"/>
      <c r="K19" s="1044"/>
      <c r="L19" s="595" t="str">
        <f>mergeValue(A19) &amp;"."&amp; mergeValue(B19)</f>
        <v>1.1</v>
      </c>
      <c r="M19" s="548" t="s">
        <v>16</v>
      </c>
      <c r="N19" s="582"/>
      <c r="O19" s="1254"/>
      <c r="P19" s="1254"/>
      <c r="Q19" s="1254"/>
      <c r="R19" s="1254"/>
      <c r="S19" s="1254"/>
      <c r="T19" s="1254"/>
      <c r="U19" s="1254"/>
      <c r="V19" s="1254"/>
      <c r="W19" s="1254"/>
      <c r="X19" s="1254"/>
      <c r="Y19" s="1254"/>
      <c r="Z19" s="1254"/>
      <c r="AA19" s="1254"/>
      <c r="AB19" s="632" t="s">
        <v>477</v>
      </c>
    </row>
    <row r="20" spans="1:33" ht="22.5">
      <c r="A20" s="1210"/>
      <c r="B20" s="1210"/>
      <c r="C20" s="1210">
        <v>1</v>
      </c>
      <c r="D20" s="1055"/>
      <c r="E20" s="1057"/>
      <c r="F20" s="1057"/>
      <c r="G20" s="1055"/>
      <c r="H20" s="1055"/>
      <c r="I20" s="1050"/>
      <c r="J20" s="1045"/>
      <c r="K20" s="1044"/>
      <c r="L20" s="595" t="str">
        <f>mergeValue(A20) &amp;"."&amp; mergeValue(B20)&amp;"."&amp; mergeValue(C20)</f>
        <v>1.1.1</v>
      </c>
      <c r="M20" s="549" t="s">
        <v>7</v>
      </c>
      <c r="N20" s="582"/>
      <c r="O20" s="1254"/>
      <c r="P20" s="1254"/>
      <c r="Q20" s="1254"/>
      <c r="R20" s="1254"/>
      <c r="S20" s="1254"/>
      <c r="T20" s="1254"/>
      <c r="U20" s="1254"/>
      <c r="V20" s="1254"/>
      <c r="W20" s="1254"/>
      <c r="X20" s="1254"/>
      <c r="Y20" s="1254"/>
      <c r="Z20" s="1254"/>
      <c r="AA20" s="1254"/>
      <c r="AB20" s="632" t="s">
        <v>634</v>
      </c>
    </row>
    <row r="21" spans="1:33" ht="22.5">
      <c r="A21" s="1210"/>
      <c r="B21" s="1210"/>
      <c r="C21" s="1210"/>
      <c r="D21" s="1210">
        <v>1</v>
      </c>
      <c r="E21" s="1057"/>
      <c r="F21" s="1057"/>
      <c r="G21" s="1055"/>
      <c r="H21" s="1055"/>
      <c r="I21" s="1050"/>
      <c r="J21" s="1045"/>
      <c r="K21" s="1044"/>
      <c r="L21" s="595" t="str">
        <f>mergeValue(A21) &amp;"."&amp; mergeValue(B21)&amp;"."&amp; mergeValue(C21)&amp;"."&amp; mergeValue(D21)</f>
        <v>1.1.1.1</v>
      </c>
      <c r="M21" s="550" t="s">
        <v>22</v>
      </c>
      <c r="N21" s="582"/>
      <c r="O21" s="1254"/>
      <c r="P21" s="1254"/>
      <c r="Q21" s="1254"/>
      <c r="R21" s="1254"/>
      <c r="S21" s="1254"/>
      <c r="T21" s="1254"/>
      <c r="U21" s="1254"/>
      <c r="V21" s="1254"/>
      <c r="W21" s="1254"/>
      <c r="X21" s="1254"/>
      <c r="Y21" s="1254"/>
      <c r="Z21" s="1254"/>
      <c r="AA21" s="1254"/>
      <c r="AB21" s="632" t="s">
        <v>635</v>
      </c>
    </row>
    <row r="22" spans="1:33" ht="0.2" customHeight="1">
      <c r="A22" s="1210"/>
      <c r="B22" s="1210"/>
      <c r="C22" s="1210"/>
      <c r="D22" s="1210"/>
      <c r="E22" s="1210">
        <v>1</v>
      </c>
      <c r="F22" s="1057"/>
      <c r="G22" s="1055"/>
      <c r="H22" s="1055"/>
      <c r="I22" s="1049"/>
      <c r="J22" s="1045"/>
      <c r="K22" s="1044"/>
      <c r="L22" s="595"/>
      <c r="M22" s="556"/>
      <c r="N22" s="583"/>
      <c r="O22" s="633"/>
      <c r="P22" s="633"/>
      <c r="Q22" s="633"/>
      <c r="R22" s="633"/>
      <c r="S22" s="633"/>
      <c r="T22" s="633"/>
      <c r="U22" s="633"/>
      <c r="V22" s="633"/>
      <c r="W22" s="633"/>
      <c r="X22" s="633"/>
      <c r="Y22" s="633"/>
      <c r="Z22" s="633"/>
      <c r="AA22" s="510"/>
      <c r="AB22" s="632"/>
    </row>
    <row r="23" spans="1:33" ht="90">
      <c r="A23" s="1210"/>
      <c r="B23" s="1210"/>
      <c r="C23" s="1210"/>
      <c r="D23" s="1210"/>
      <c r="E23" s="1210"/>
      <c r="F23" s="1210">
        <v>1</v>
      </c>
      <c r="G23" s="1055"/>
      <c r="H23" s="1055"/>
      <c r="I23" s="1265"/>
      <c r="J23" s="1045"/>
      <c r="K23" s="1044"/>
      <c r="L23" s="595" t="str">
        <f>mergeValue(A23) &amp;"."&amp; mergeValue(B23)&amp;"."&amp; mergeValue(C23)&amp;"."&amp; mergeValue(D23)&amp;"."&amp; mergeValue(F23)</f>
        <v>1.1.1.1.1</v>
      </c>
      <c r="M23" s="557" t="s">
        <v>10</v>
      </c>
      <c r="N23" s="583"/>
      <c r="O23" s="1213"/>
      <c r="P23" s="1214"/>
      <c r="Q23" s="1214"/>
      <c r="R23" s="1214"/>
      <c r="S23" s="1214"/>
      <c r="T23" s="1214"/>
      <c r="U23" s="1214"/>
      <c r="V23" s="1214"/>
      <c r="W23" s="1214"/>
      <c r="X23" s="1214"/>
      <c r="Y23" s="1214"/>
      <c r="Z23" s="1214"/>
      <c r="AA23" s="1215"/>
      <c r="AB23" s="632" t="s">
        <v>636</v>
      </c>
      <c r="AD23" s="506" t="str">
        <f>strCheckUnique(AE23:AE28)</f>
        <v/>
      </c>
      <c r="AF23" s="506"/>
    </row>
    <row r="24" spans="1:33" ht="135">
      <c r="A24" s="1210"/>
      <c r="B24" s="1210"/>
      <c r="C24" s="1210"/>
      <c r="D24" s="1210"/>
      <c r="E24" s="1210"/>
      <c r="F24" s="1210"/>
      <c r="G24" s="1210">
        <v>1</v>
      </c>
      <c r="H24" s="1055"/>
      <c r="I24" s="1265"/>
      <c r="J24" s="1266"/>
      <c r="K24" s="1051"/>
      <c r="L24" s="595" t="str">
        <f>mergeValue(A24) &amp;"."&amp; mergeValue(B24)&amp;"."&amp; mergeValue(C24)&amp;"."&amp; mergeValue(D24)&amp;"."&amp; mergeValue(F24)&amp;"."&amp; mergeValue(G24)</f>
        <v>1.1.1.1.1.1</v>
      </c>
      <c r="M24" s="1071" t="s">
        <v>651</v>
      </c>
      <c r="N24" s="648"/>
      <c r="O24" s="564"/>
      <c r="P24" s="564"/>
      <c r="Q24" s="564"/>
      <c r="R24" s="495"/>
      <c r="S24" s="1097"/>
      <c r="T24" s="495"/>
      <c r="U24" s="1097"/>
      <c r="V24" s="586" t="str">
        <f>W24 &amp; "-" &amp; Y24</f>
        <v>-</v>
      </c>
      <c r="W24" s="1255"/>
      <c r="X24" s="1217" t="s">
        <v>84</v>
      </c>
      <c r="Y24" s="1255"/>
      <c r="Z24" s="1217" t="s">
        <v>85</v>
      </c>
      <c r="AA24" s="539"/>
      <c r="AB24" s="632" t="s">
        <v>669</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10"/>
      <c r="B25" s="1210"/>
      <c r="C25" s="1210"/>
      <c r="D25" s="1210"/>
      <c r="E25" s="1210"/>
      <c r="F25" s="1210"/>
      <c r="G25" s="1210"/>
      <c r="H25" s="1055">
        <v>1</v>
      </c>
      <c r="I25" s="1265"/>
      <c r="J25" s="1266"/>
      <c r="K25" s="1051"/>
      <c r="L25" s="595" t="str">
        <f>mergeValue(A25) &amp;"."&amp; mergeValue(B25)&amp;"."&amp; mergeValue(C25)&amp;"."&amp; mergeValue(D25)&amp;"."&amp; mergeValue(F25)&amp;"."&amp; mergeValue(G25)&amp;"."&amp; mergeValue(H25)</f>
        <v>1.1.1.1.1.1.1</v>
      </c>
      <c r="M25" s="1073"/>
      <c r="N25" s="496"/>
      <c r="O25" s="564"/>
      <c r="P25" s="564"/>
      <c r="Q25" s="564"/>
      <c r="R25" s="495"/>
      <c r="S25" s="1097"/>
      <c r="T25" s="495"/>
      <c r="U25" s="1097"/>
      <c r="V25" s="586" t="str">
        <f>W25 &amp; "-" &amp; Y25</f>
        <v>-</v>
      </c>
      <c r="W25" s="1255"/>
      <c r="X25" s="1217"/>
      <c r="Y25" s="1255"/>
      <c r="Z25" s="1217"/>
      <c r="AA25" s="672"/>
      <c r="AB25" s="1227" t="s">
        <v>670</v>
      </c>
      <c r="AC25" s="502" t="str">
        <f>strCheckDate(O25:AA25)</f>
        <v/>
      </c>
      <c r="AF25" s="506"/>
    </row>
    <row r="26" spans="1:33" ht="14.25" hidden="1" customHeight="1">
      <c r="A26" s="1210"/>
      <c r="B26" s="1210"/>
      <c r="C26" s="1210"/>
      <c r="D26" s="1210"/>
      <c r="E26" s="1210"/>
      <c r="F26" s="1210"/>
      <c r="G26" s="1210"/>
      <c r="H26" s="1055"/>
      <c r="I26" s="1265"/>
      <c r="J26" s="1266"/>
      <c r="K26" s="1051"/>
      <c r="L26" s="602"/>
      <c r="M26" s="648"/>
      <c r="N26" s="648"/>
      <c r="O26" s="564"/>
      <c r="P26" s="495"/>
      <c r="Q26" s="495"/>
      <c r="R26" s="495"/>
      <c r="S26" s="495"/>
      <c r="T26" s="495"/>
      <c r="U26" s="561"/>
      <c r="V26" s="586"/>
      <c r="W26" s="1216"/>
      <c r="X26" s="1217"/>
      <c r="Y26" s="1216"/>
      <c r="Z26" s="1217"/>
      <c r="AA26" s="539"/>
      <c r="AB26" s="1228"/>
      <c r="AF26" s="506">
        <f ca="1">OFFSET(AF26,-1,0)</f>
        <v>0</v>
      </c>
    </row>
    <row r="27" spans="1:33" s="477" customFormat="1" ht="15" customHeight="1">
      <c r="A27" s="1210"/>
      <c r="B27" s="1210"/>
      <c r="C27" s="1210"/>
      <c r="D27" s="1210"/>
      <c r="E27" s="1210"/>
      <c r="F27" s="1210"/>
      <c r="G27" s="1210"/>
      <c r="H27" s="1055"/>
      <c r="I27" s="1265"/>
      <c r="J27" s="1266"/>
      <c r="K27" s="1052"/>
      <c r="L27" s="540"/>
      <c r="M27" s="559" t="s">
        <v>41</v>
      </c>
      <c r="N27" s="553"/>
      <c r="O27" s="547"/>
      <c r="P27" s="547"/>
      <c r="Q27" s="547"/>
      <c r="R27" s="547"/>
      <c r="S27" s="547"/>
      <c r="T27" s="547"/>
      <c r="U27" s="547"/>
      <c r="V27" s="547"/>
      <c r="W27" s="565"/>
      <c r="X27" s="566"/>
      <c r="Y27" s="565"/>
      <c r="Z27" s="553"/>
      <c r="AA27" s="562"/>
      <c r="AB27" s="1229"/>
      <c r="AC27" s="503"/>
      <c r="AD27" s="503"/>
      <c r="AE27" s="503"/>
      <c r="AF27" s="503"/>
      <c r="AG27" s="503"/>
    </row>
    <row r="28" spans="1:33" s="477" customFormat="1" ht="15" customHeight="1">
      <c r="A28" s="1210"/>
      <c r="B28" s="1210"/>
      <c r="C28" s="1210"/>
      <c r="D28" s="1210"/>
      <c r="E28" s="1210"/>
      <c r="F28" s="1210"/>
      <c r="G28" s="1055"/>
      <c r="H28" s="1055"/>
      <c r="I28" s="1265"/>
      <c r="J28" s="1053"/>
      <c r="K28" s="1052"/>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10"/>
      <c r="B29" s="1210"/>
      <c r="C29" s="1210"/>
      <c r="D29" s="1210"/>
      <c r="E29" s="1210"/>
      <c r="F29" s="1058"/>
      <c r="G29" s="1055"/>
      <c r="H29" s="1055"/>
      <c r="I29" s="1049"/>
      <c r="J29" s="1047"/>
      <c r="K29" s="1052"/>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10"/>
      <c r="B30" s="1210"/>
      <c r="C30" s="1210"/>
      <c r="D30" s="1057"/>
      <c r="E30" s="1058"/>
      <c r="F30" s="1058"/>
      <c r="G30" s="1055"/>
      <c r="H30" s="1055"/>
      <c r="I30" s="1054"/>
      <c r="J30" s="1047"/>
      <c r="K30" s="1043"/>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10"/>
      <c r="B31" s="1210"/>
      <c r="C31" s="1210"/>
      <c r="D31" s="1059"/>
      <c r="E31" s="1059"/>
      <c r="F31" s="1059"/>
      <c r="G31" s="1060"/>
      <c r="H31" s="1059"/>
      <c r="I31" s="1052"/>
      <c r="J31" s="1047"/>
      <c r="K31" s="1052"/>
      <c r="L31" s="690"/>
      <c r="M31" s="1042" t="s">
        <v>17</v>
      </c>
      <c r="N31" s="1003"/>
      <c r="O31" s="1003"/>
      <c r="P31" s="1003"/>
      <c r="Q31" s="1003"/>
      <c r="R31" s="1003"/>
      <c r="S31" s="1003"/>
      <c r="T31" s="1003"/>
      <c r="U31" s="1003"/>
      <c r="V31" s="1003"/>
      <c r="W31" s="1003"/>
      <c r="X31" s="1003"/>
      <c r="Y31" s="1003"/>
      <c r="Z31" s="1003"/>
      <c r="AA31" s="1003"/>
      <c r="AB31" s="764"/>
      <c r="AC31" s="1012"/>
      <c r="AD31" s="1012"/>
      <c r="AE31" s="1012"/>
      <c r="AF31" s="1012"/>
      <c r="AG31" s="1012"/>
    </row>
    <row r="32" spans="1:33" s="477" customFormat="1" ht="15" customHeight="1">
      <c r="A32" s="1210"/>
      <c r="B32" s="1210"/>
      <c r="C32" s="1059"/>
      <c r="D32" s="1059"/>
      <c r="E32" s="1059"/>
      <c r="F32" s="1059"/>
      <c r="G32" s="1060"/>
      <c r="H32" s="1059"/>
      <c r="I32" s="1052"/>
      <c r="J32" s="1047"/>
      <c r="K32" s="1052"/>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10"/>
      <c r="B33" s="1059"/>
      <c r="C33" s="1059"/>
      <c r="D33" s="1059"/>
      <c r="E33" s="1059"/>
      <c r="F33" s="1059"/>
      <c r="G33" s="1060"/>
      <c r="H33" s="1059"/>
      <c r="I33" s="1052"/>
      <c r="J33" s="1047"/>
      <c r="K33" s="1052"/>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4"/>
      <c r="B34" s="1054"/>
      <c r="C34" s="1054"/>
      <c r="D34" s="1054"/>
      <c r="E34" s="1054"/>
      <c r="F34" s="1054"/>
      <c r="G34" s="1061"/>
      <c r="H34" s="1054"/>
      <c r="I34" s="1046"/>
      <c r="J34" s="1047"/>
      <c r="K34" s="1043"/>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203" t="s">
        <v>673</v>
      </c>
      <c r="N36" s="1203"/>
      <c r="O36" s="1203"/>
      <c r="P36" s="1203"/>
      <c r="Q36" s="1203"/>
      <c r="R36" s="1203"/>
      <c r="S36" s="1203"/>
      <c r="T36" s="1203"/>
      <c r="U36" s="1203"/>
      <c r="V36" s="1203"/>
      <c r="W36" s="1203"/>
    </row>
  </sheetData>
  <sheetProtection password="FA9C"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xr:uid="{00000000-0002-0000-1A00-000000000000}"/>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xr:uid="{00000000-0002-0000-1A00-000001000000}"/>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xr:uid="{00000000-0002-0000-1A00-000002000000}">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xr:uid="{00000000-0002-0000-1A00-000003000000}">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xr:uid="{00000000-0002-0000-1A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xr:uid="{00000000-0002-0000-1A00-000005000000}"/>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xr:uid="{00000000-0002-0000-1A00-000006000000}"/>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xr:uid="{00000000-0002-0000-1A00-000007000000}"/>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xr:uid="{00000000-0002-0000-1A00-000008000000}">
      <formula1>900</formula1>
    </dataValidation>
    <dataValidation type="list" allowBlank="1" showInputMessage="1" showErrorMessage="1" errorTitle="Ошибка" error="Выберите значение из списка" prompt="Выберите значение из списка" sqref="M24" xr:uid="{00000000-0002-0000-1A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4" t="s">
        <v>491</v>
      </c>
      <c r="G2" s="1205"/>
      <c r="H2" s="1206"/>
      <c r="I2" s="436"/>
    </row>
    <row r="3" spans="1:20" ht="3" customHeight="1"/>
    <row r="4" spans="1:20" s="190" customFormat="1" ht="11.25">
      <c r="A4" s="214"/>
      <c r="B4" s="214"/>
      <c r="C4" s="214"/>
      <c r="D4" s="214"/>
      <c r="F4" s="1161" t="s">
        <v>454</v>
      </c>
      <c r="G4" s="1161"/>
      <c r="H4" s="1161"/>
      <c r="I4" s="1207"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7"/>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24.05.2022</v>
      </c>
      <c r="I7" s="196" t="s">
        <v>493</v>
      </c>
      <c r="J7" s="334"/>
      <c r="K7" s="214"/>
      <c r="L7" s="214"/>
      <c r="M7" s="214"/>
      <c r="N7" s="214"/>
      <c r="O7" s="214"/>
      <c r="P7" s="214"/>
      <c r="Q7" s="214"/>
      <c r="R7" s="214"/>
      <c r="S7" s="214"/>
      <c r="T7" s="214"/>
    </row>
    <row r="8" spans="1:20" s="190" customFormat="1" ht="45">
      <c r="A8" s="1208">
        <v>1</v>
      </c>
      <c r="B8" s="214"/>
      <c r="C8" s="214"/>
      <c r="D8" s="214"/>
      <c r="F8" s="335" t="str">
        <f>"2." &amp;mergeValue(A8)</f>
        <v>2.1</v>
      </c>
      <c r="G8" s="417" t="s">
        <v>494</v>
      </c>
      <c r="H8" s="317"/>
      <c r="I8" s="196" t="s">
        <v>591</v>
      </c>
      <c r="J8" s="334"/>
      <c r="K8" s="214"/>
      <c r="L8" s="214"/>
      <c r="M8" s="214"/>
      <c r="N8" s="214"/>
      <c r="O8" s="214"/>
      <c r="P8" s="214"/>
      <c r="Q8" s="214"/>
      <c r="R8" s="214"/>
      <c r="S8" s="214"/>
      <c r="T8" s="214"/>
    </row>
    <row r="9" spans="1:20" s="190" customFormat="1" ht="22.5">
      <c r="A9" s="1208"/>
      <c r="B9" s="214"/>
      <c r="C9" s="214"/>
      <c r="D9" s="214"/>
      <c r="F9" s="335" t="str">
        <f>"3." &amp;mergeValue(A9)</f>
        <v>3.1</v>
      </c>
      <c r="G9" s="417" t="s">
        <v>495</v>
      </c>
      <c r="H9" s="317"/>
      <c r="I9" s="196" t="s">
        <v>589</v>
      </c>
      <c r="J9" s="334"/>
      <c r="K9" s="214"/>
      <c r="L9" s="214"/>
      <c r="M9" s="214"/>
      <c r="N9" s="214"/>
      <c r="O9" s="214"/>
      <c r="P9" s="214"/>
      <c r="Q9" s="214"/>
      <c r="R9" s="214"/>
      <c r="S9" s="214"/>
      <c r="T9" s="214"/>
    </row>
    <row r="10" spans="1:20" s="190" customFormat="1" ht="22.5">
      <c r="A10" s="1208"/>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8"/>
      <c r="B11" s="1208">
        <v>1</v>
      </c>
      <c r="C11" s="344"/>
      <c r="D11" s="344"/>
      <c r="F11" s="335" t="str">
        <f>"4."&amp;mergeValue(A11) &amp;"."&amp;mergeValue(B11)</f>
        <v>4.1.1</v>
      </c>
      <c r="G11" s="324" t="s">
        <v>593</v>
      </c>
      <c r="H11" s="317" t="str">
        <f>IF(region_name="","",region_name)</f>
        <v>г.Санкт-Петербург</v>
      </c>
      <c r="I11" s="196" t="s">
        <v>499</v>
      </c>
      <c r="J11" s="334"/>
      <c r="K11" s="214"/>
      <c r="L11" s="214"/>
      <c r="M11" s="214"/>
      <c r="N11" s="214"/>
      <c r="O11" s="214"/>
      <c r="P11" s="214"/>
      <c r="Q11" s="214"/>
      <c r="R11" s="214"/>
      <c r="S11" s="214"/>
      <c r="T11" s="214"/>
    </row>
    <row r="12" spans="1:20" s="190" customFormat="1" ht="22.5">
      <c r="A12" s="1208"/>
      <c r="B12" s="1208"/>
      <c r="C12" s="1208">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8"/>
      <c r="B13" s="1208"/>
      <c r="C13" s="1208"/>
      <c r="D13" s="344">
        <v>1</v>
      </c>
      <c r="F13" s="335" t="str">
        <f>"4."&amp;mergeValue(A13) &amp;"."&amp;mergeValue(B13)&amp;"."&amp;mergeValue(C13)&amp;"."&amp;mergeValue(D13)</f>
        <v>4.1.1.1.1</v>
      </c>
      <c r="G13" s="420" t="s">
        <v>498</v>
      </c>
      <c r="H13" s="317"/>
      <c r="I13" s="1209" t="s">
        <v>592</v>
      </c>
      <c r="J13" s="334"/>
      <c r="K13" s="214"/>
      <c r="L13" s="214"/>
      <c r="M13" s="214"/>
      <c r="N13" s="214"/>
      <c r="O13" s="214"/>
      <c r="P13" s="214"/>
      <c r="Q13" s="214"/>
      <c r="R13" s="214"/>
      <c r="S13" s="214"/>
      <c r="T13" s="214"/>
    </row>
    <row r="14" spans="1:20" s="190" customFormat="1" ht="18.75">
      <c r="A14" s="1208"/>
      <c r="B14" s="1208"/>
      <c r="C14" s="1208"/>
      <c r="D14" s="344"/>
      <c r="F14" s="338"/>
      <c r="G14" s="150" t="s">
        <v>4</v>
      </c>
      <c r="H14" s="343"/>
      <c r="I14" s="1209"/>
      <c r="J14" s="334"/>
      <c r="K14" s="214"/>
      <c r="L14" s="214"/>
      <c r="M14" s="214"/>
      <c r="N14" s="214"/>
      <c r="O14" s="214"/>
      <c r="P14" s="214"/>
      <c r="Q14" s="214"/>
      <c r="R14" s="214"/>
      <c r="S14" s="214"/>
      <c r="T14" s="214"/>
    </row>
    <row r="15" spans="1:20" s="190" customFormat="1" ht="18.75">
      <c r="A15" s="1208"/>
      <c r="B15" s="1208"/>
      <c r="C15" s="344"/>
      <c r="D15" s="344"/>
      <c r="F15" s="338"/>
      <c r="G15" s="149" t="s">
        <v>403</v>
      </c>
      <c r="H15" s="339"/>
      <c r="I15" s="340"/>
      <c r="J15" s="334"/>
      <c r="K15" s="214"/>
      <c r="L15" s="214"/>
      <c r="M15" s="214"/>
      <c r="N15" s="214"/>
      <c r="O15" s="214"/>
      <c r="P15" s="214"/>
      <c r="Q15" s="214"/>
      <c r="R15" s="214"/>
      <c r="S15" s="214"/>
      <c r="T15" s="214"/>
    </row>
    <row r="16" spans="1:20" s="190" customFormat="1" ht="18.75">
      <c r="A16" s="1208"/>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203" t="s">
        <v>594</v>
      </c>
      <c r="H19" s="1203"/>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B00-000000000000}">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24" t="s">
        <v>675</v>
      </c>
      <c r="M5" s="1224"/>
      <c r="N5" s="1224"/>
      <c r="O5" s="1224"/>
      <c r="P5" s="1224"/>
      <c r="Q5" s="1224"/>
      <c r="R5" s="1224"/>
      <c r="S5" s="1224"/>
      <c r="T5" s="1224"/>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30" t="str">
        <f>IF(NameOrPr_ch="",IF(NameOrPr="","",NameOrPr),NameOrPr_ch)</f>
        <v>Комитет по тарифам Санкт-Петербурга</v>
      </c>
      <c r="O7" s="1230"/>
      <c r="P7" s="1230"/>
      <c r="Q7" s="1230"/>
      <c r="R7" s="1230"/>
      <c r="S7" s="1230"/>
      <c r="T7" s="1230"/>
      <c r="U7" s="671"/>
      <c r="AH7" s="587"/>
      <c r="AI7" s="587"/>
      <c r="AJ7" s="587"/>
      <c r="AK7" s="587"/>
    </row>
    <row r="8" spans="1:37" s="493" customFormat="1" ht="18.75">
      <c r="A8" s="507"/>
      <c r="B8" s="507"/>
      <c r="C8" s="507"/>
      <c r="D8" s="507"/>
      <c r="E8" s="507"/>
      <c r="F8" s="507"/>
      <c r="G8" s="507"/>
      <c r="H8" s="507"/>
      <c r="L8" s="501"/>
      <c r="M8" s="674" t="s">
        <v>597</v>
      </c>
      <c r="N8" s="1230" t="str">
        <f>IF(datePr_ch="",IF(datePr="","",datePr),datePr_ch)</f>
        <v>10.12.2021</v>
      </c>
      <c r="O8" s="1230"/>
      <c r="P8" s="1230"/>
      <c r="Q8" s="1230"/>
      <c r="R8" s="1230"/>
      <c r="S8" s="1230"/>
      <c r="T8" s="1230"/>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596</v>
      </c>
      <c r="N9" s="1230" t="str">
        <f>IF(numberPr_ch="",IF(numberPr="","",numberPr),numberPr_ch)</f>
        <v>№ 190-р</v>
      </c>
      <c r="O9" s="1230"/>
      <c r="P9" s="1230"/>
      <c r="Q9" s="1230"/>
      <c r="R9" s="1230"/>
      <c r="S9" s="1230"/>
      <c r="T9" s="1230"/>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30" t="str">
        <f>IF(IstPub_ch="",IF(IstPub="","",IstPub),IstPub_ch)</f>
        <v>https://www.gov.spb.ru/</v>
      </c>
      <c r="O10" s="1230"/>
      <c r="P10" s="1230"/>
      <c r="Q10" s="1230"/>
      <c r="R10" s="1230"/>
      <c r="S10" s="1230"/>
      <c r="T10" s="1230"/>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722</v>
      </c>
      <c r="AA11" s="773" t="s">
        <v>723</v>
      </c>
      <c r="AH11" s="775"/>
      <c r="AI11" s="775"/>
      <c r="AJ11" s="775"/>
      <c r="AK11" s="775"/>
    </row>
    <row r="12" spans="1:37" s="493" customFormat="1" ht="11.25" hidden="1">
      <c r="A12" s="507"/>
      <c r="B12" s="507"/>
      <c r="C12" s="507"/>
      <c r="D12" s="507"/>
      <c r="E12" s="507"/>
      <c r="F12" s="507"/>
      <c r="G12" s="507"/>
      <c r="H12" s="507"/>
      <c r="L12" s="1225"/>
      <c r="M12" s="1225"/>
      <c r="N12" s="568"/>
      <c r="O12" s="1263"/>
      <c r="P12" s="1263"/>
      <c r="Q12" s="1263"/>
      <c r="R12" s="1263"/>
      <c r="S12" s="1263"/>
      <c r="T12" s="1263"/>
      <c r="U12" s="488"/>
      <c r="AE12" s="505" t="s">
        <v>373</v>
      </c>
      <c r="AH12" s="507"/>
      <c r="AI12" s="507"/>
      <c r="AJ12" s="507"/>
      <c r="AK12" s="507"/>
    </row>
    <row r="13" spans="1:37">
      <c r="J13" s="483"/>
      <c r="K13" s="483"/>
      <c r="L13" s="479"/>
      <c r="M13" s="479"/>
      <c r="N13" s="479"/>
      <c r="O13" s="1253"/>
      <c r="P13" s="1253"/>
      <c r="Q13" s="1253"/>
      <c r="R13" s="1253"/>
      <c r="S13" s="1253"/>
      <c r="T13" s="1253"/>
      <c r="U13" s="601"/>
      <c r="Z13" s="1253"/>
      <c r="AA13" s="1253"/>
      <c r="AB13" s="1253"/>
      <c r="AC13" s="1253"/>
      <c r="AD13" s="1253"/>
      <c r="AE13" s="1253"/>
    </row>
    <row r="14" spans="1:37">
      <c r="J14" s="483"/>
      <c r="K14" s="483"/>
      <c r="L14" s="1161" t="s">
        <v>454</v>
      </c>
      <c r="M14" s="1161"/>
      <c r="N14" s="1161"/>
      <c r="O14" s="1161"/>
      <c r="P14" s="1161"/>
      <c r="Q14" s="1161"/>
      <c r="R14" s="1161"/>
      <c r="S14" s="1161"/>
      <c r="T14" s="1161"/>
      <c r="U14" s="1161"/>
      <c r="V14" s="1161"/>
      <c r="W14" s="1161"/>
      <c r="X14" s="1161"/>
      <c r="Y14" s="1161"/>
      <c r="Z14" s="1161"/>
      <c r="AA14" s="1161"/>
      <c r="AB14" s="1161"/>
      <c r="AC14" s="1161"/>
      <c r="AD14" s="1161"/>
      <c r="AE14" s="1161"/>
      <c r="AF14" s="1161"/>
      <c r="AG14" s="1161" t="s">
        <v>455</v>
      </c>
    </row>
    <row r="15" spans="1:37" ht="14.25" customHeight="1">
      <c r="J15" s="483"/>
      <c r="K15" s="483"/>
      <c r="L15" s="1237" t="s">
        <v>92</v>
      </c>
      <c r="M15" s="1237" t="s">
        <v>677</v>
      </c>
      <c r="N15" s="1276" t="s">
        <v>629</v>
      </c>
      <c r="O15" s="1276"/>
      <c r="P15" s="1276"/>
      <c r="Q15" s="1276"/>
      <c r="R15" s="1276" t="s">
        <v>630</v>
      </c>
      <c r="S15" s="1276"/>
      <c r="T15" s="1276"/>
      <c r="U15" s="1276"/>
      <c r="V15" s="1276" t="s">
        <v>631</v>
      </c>
      <c r="W15" s="1276"/>
      <c r="X15" s="1276"/>
      <c r="Y15" s="1276"/>
      <c r="Z15" s="1237" t="s">
        <v>642</v>
      </c>
      <c r="AA15" s="1237"/>
      <c r="AB15" s="1237"/>
      <c r="AC15" s="1237"/>
      <c r="AD15" s="1237"/>
      <c r="AE15" s="1237" t="s">
        <v>341</v>
      </c>
      <c r="AF15" s="1252" t="s">
        <v>275</v>
      </c>
      <c r="AG15" s="1161"/>
    </row>
    <row r="16" spans="1:37" s="525" customFormat="1" ht="27.75" customHeight="1">
      <c r="A16" s="587"/>
      <c r="B16" s="587"/>
      <c r="C16" s="587"/>
      <c r="D16" s="587"/>
      <c r="E16" s="587"/>
      <c r="F16" s="587"/>
      <c r="G16" s="593"/>
      <c r="H16" s="593"/>
      <c r="I16" s="533"/>
      <c r="J16" s="531"/>
      <c r="K16" s="531"/>
      <c r="L16" s="1237"/>
      <c r="M16" s="1237"/>
      <c r="N16" s="1276"/>
      <c r="O16" s="1276"/>
      <c r="P16" s="1276"/>
      <c r="Q16" s="1276"/>
      <c r="R16" s="1276"/>
      <c r="S16" s="1276"/>
      <c r="T16" s="1276"/>
      <c r="U16" s="1276"/>
      <c r="V16" s="1276"/>
      <c r="W16" s="1276"/>
      <c r="X16" s="1276"/>
      <c r="Y16" s="1276"/>
      <c r="Z16" s="1161" t="s">
        <v>680</v>
      </c>
      <c r="AA16" s="1161"/>
      <c r="AB16" s="1161" t="s">
        <v>655</v>
      </c>
      <c r="AC16" s="1161"/>
      <c r="AD16" s="1161"/>
      <c r="AE16" s="1237"/>
      <c r="AF16" s="1252"/>
      <c r="AG16" s="1161"/>
      <c r="AH16" s="587"/>
      <c r="AI16" s="587"/>
      <c r="AJ16" s="587"/>
      <c r="AK16" s="587"/>
    </row>
    <row r="17" spans="1:37" ht="14.25" customHeight="1">
      <c r="J17" s="483"/>
      <c r="K17" s="483"/>
      <c r="L17" s="1237"/>
      <c r="M17" s="1237"/>
      <c r="N17" s="1276"/>
      <c r="O17" s="1276"/>
      <c r="P17" s="1276"/>
      <c r="Q17" s="1276"/>
      <c r="R17" s="1276"/>
      <c r="S17" s="1276"/>
      <c r="T17" s="1276"/>
      <c r="U17" s="1276"/>
      <c r="V17" s="1276"/>
      <c r="W17" s="1276"/>
      <c r="X17" s="1276"/>
      <c r="Y17" s="1276"/>
      <c r="Z17" s="536" t="s">
        <v>678</v>
      </c>
      <c r="AA17" s="536" t="s">
        <v>679</v>
      </c>
      <c r="AB17" s="538" t="s">
        <v>274</v>
      </c>
      <c r="AC17" s="1264" t="s">
        <v>273</v>
      </c>
      <c r="AD17" s="1264"/>
      <c r="AE17" s="1237"/>
      <c r="AF17" s="1252"/>
      <c r="AG17" s="1161"/>
    </row>
    <row r="18" spans="1:37">
      <c r="J18" s="483"/>
      <c r="K18" s="491">
        <v>1</v>
      </c>
      <c r="L18" s="480" t="s">
        <v>93</v>
      </c>
      <c r="M18" s="480" t="s">
        <v>49</v>
      </c>
      <c r="N18" s="1269">
        <f ca="1">OFFSET(N18,0,-1)+1</f>
        <v>3</v>
      </c>
      <c r="O18" s="1269"/>
      <c r="P18" s="1269"/>
      <c r="Q18" s="1269"/>
      <c r="R18" s="1269">
        <f ca="1">OFFSET(N18,0,0)+1</f>
        <v>4</v>
      </c>
      <c r="S18" s="1269"/>
      <c r="T18" s="1269"/>
      <c r="U18" s="1269"/>
      <c r="V18" s="676"/>
      <c r="W18" s="676"/>
      <c r="X18" s="676"/>
      <c r="Y18" s="677">
        <f ca="1">OFFSET(R18,0,0)+1</f>
        <v>5</v>
      </c>
      <c r="Z18" s="489">
        <f ca="1">OFFSET(Z18,0,-1)+1</f>
        <v>6</v>
      </c>
      <c r="AA18" s="489">
        <f ca="1">OFFSET(AA18,0,-1)+1</f>
        <v>7</v>
      </c>
      <c r="AB18" s="489">
        <f ca="1">OFFSET(AB18,0,-1)+1</f>
        <v>8</v>
      </c>
      <c r="AC18" s="1269">
        <f ca="1">OFFSET(AC18,0,-1)+1</f>
        <v>9</v>
      </c>
      <c r="AD18" s="1269"/>
      <c r="AE18" s="489">
        <f ca="1">OFFSET(AE18,0,-2)+1</f>
        <v>10</v>
      </c>
      <c r="AF18" s="525"/>
      <c r="AG18" s="489">
        <f ca="1">OFFSET(AG18,0,-2)+1</f>
        <v>11</v>
      </c>
    </row>
    <row r="19" spans="1:37" ht="22.5">
      <c r="A19" s="1210">
        <v>1</v>
      </c>
      <c r="B19" s="1017"/>
      <c r="C19" s="1017"/>
      <c r="D19" s="1017"/>
      <c r="E19" s="1017"/>
      <c r="F19" s="1010"/>
      <c r="G19" s="1016"/>
      <c r="H19" s="1016"/>
      <c r="I19" s="998"/>
      <c r="J19" s="997"/>
      <c r="K19" s="997"/>
      <c r="L19" s="595">
        <f>mergeValue(A19)</f>
        <v>1</v>
      </c>
      <c r="M19" s="643" t="s">
        <v>20</v>
      </c>
      <c r="N19" s="1270"/>
      <c r="O19" s="1270"/>
      <c r="P19" s="1270"/>
      <c r="Q19" s="1270"/>
      <c r="R19" s="1270"/>
      <c r="S19" s="1270"/>
      <c r="T19" s="1270"/>
      <c r="U19" s="1270"/>
      <c r="V19" s="1270"/>
      <c r="W19" s="1270"/>
      <c r="X19" s="1270"/>
      <c r="Y19" s="1270"/>
      <c r="Z19" s="1270"/>
      <c r="AA19" s="1270"/>
      <c r="AB19" s="1270"/>
      <c r="AC19" s="1270"/>
      <c r="AD19" s="1270"/>
      <c r="AE19" s="1270"/>
      <c r="AF19" s="1270"/>
      <c r="AG19" s="583" t="s">
        <v>476</v>
      </c>
    </row>
    <row r="20" spans="1:37" ht="22.5">
      <c r="A20" s="1210"/>
      <c r="B20" s="1210">
        <v>1</v>
      </c>
      <c r="C20" s="1017"/>
      <c r="D20" s="1017"/>
      <c r="E20" s="1017"/>
      <c r="F20" s="1010"/>
      <c r="G20" s="1019"/>
      <c r="H20" s="1020"/>
      <c r="I20" s="999"/>
      <c r="J20" s="994"/>
      <c r="K20" s="992"/>
      <c r="L20" s="595" t="str">
        <f>mergeValue(A20) &amp;"."&amp; mergeValue(B20)</f>
        <v>1.1</v>
      </c>
      <c r="M20" s="548" t="s">
        <v>16</v>
      </c>
      <c r="N20" s="1271"/>
      <c r="O20" s="1271"/>
      <c r="P20" s="1271"/>
      <c r="Q20" s="1271"/>
      <c r="R20" s="1271"/>
      <c r="S20" s="1271"/>
      <c r="T20" s="1271"/>
      <c r="U20" s="1271"/>
      <c r="V20" s="1271"/>
      <c r="W20" s="1271"/>
      <c r="X20" s="1271"/>
      <c r="Y20" s="1271"/>
      <c r="Z20" s="1271"/>
      <c r="AA20" s="1271"/>
      <c r="AB20" s="1271"/>
      <c r="AC20" s="1271"/>
      <c r="AD20" s="1271"/>
      <c r="AE20" s="1271"/>
      <c r="AF20" s="1271"/>
      <c r="AG20" s="583" t="s">
        <v>477</v>
      </c>
    </row>
    <row r="21" spans="1:37" ht="22.5">
      <c r="A21" s="1210"/>
      <c r="B21" s="1210"/>
      <c r="C21" s="1210">
        <v>1</v>
      </c>
      <c r="D21" s="1017"/>
      <c r="E21" s="1017"/>
      <c r="F21" s="1010"/>
      <c r="G21" s="1019"/>
      <c r="H21" s="1020"/>
      <c r="I21" s="999"/>
      <c r="J21" s="994"/>
      <c r="K21" s="992"/>
      <c r="L21" s="595" t="str">
        <f>mergeValue(A21) &amp;"."&amp; mergeValue(B21)&amp;"."&amp; mergeValue(C21)</f>
        <v>1.1.1</v>
      </c>
      <c r="M21" s="549" t="s">
        <v>7</v>
      </c>
      <c r="N21" s="1271"/>
      <c r="O21" s="1271"/>
      <c r="P21" s="1271"/>
      <c r="Q21" s="1271"/>
      <c r="R21" s="1271"/>
      <c r="S21" s="1271"/>
      <c r="T21" s="1271"/>
      <c r="U21" s="1271"/>
      <c r="V21" s="1271"/>
      <c r="W21" s="1271"/>
      <c r="X21" s="1271"/>
      <c r="Y21" s="1271"/>
      <c r="Z21" s="1271"/>
      <c r="AA21" s="1271"/>
      <c r="AB21" s="1271"/>
      <c r="AC21" s="1271"/>
      <c r="AD21" s="1271"/>
      <c r="AE21" s="1271"/>
      <c r="AF21" s="1271"/>
      <c r="AG21" s="583" t="s">
        <v>634</v>
      </c>
    </row>
    <row r="22" spans="1:37" ht="15" customHeight="1">
      <c r="A22" s="1210"/>
      <c r="B22" s="1210"/>
      <c r="C22" s="1210"/>
      <c r="D22" s="1210">
        <v>1</v>
      </c>
      <c r="E22" s="1017"/>
      <c r="F22" s="1010"/>
      <c r="G22" s="1019"/>
      <c r="H22" s="1020"/>
      <c r="I22" s="999"/>
      <c r="J22" s="994"/>
      <c r="K22" s="992"/>
      <c r="L22" s="595" t="str">
        <f>mergeValue(A22) &amp;"."&amp; mergeValue(B22)&amp;"."&amp; mergeValue(C22)&amp;"."&amp; mergeValue(D22)</f>
        <v>1.1.1.1</v>
      </c>
      <c r="M22" s="550" t="s">
        <v>22</v>
      </c>
      <c r="N22" s="1271"/>
      <c r="O22" s="1271"/>
      <c r="P22" s="1271"/>
      <c r="Q22" s="1271"/>
      <c r="R22" s="1271"/>
      <c r="S22" s="1271"/>
      <c r="T22" s="1271"/>
      <c r="U22" s="1271"/>
      <c r="V22" s="1271"/>
      <c r="W22" s="1271"/>
      <c r="X22" s="1271"/>
      <c r="Y22" s="1271"/>
      <c r="Z22" s="1271"/>
      <c r="AA22" s="1271"/>
      <c r="AB22" s="1271"/>
      <c r="AC22" s="1271"/>
      <c r="AD22" s="1271"/>
      <c r="AE22" s="1271"/>
      <c r="AF22" s="1271"/>
      <c r="AG22" s="583" t="s">
        <v>681</v>
      </c>
    </row>
    <row r="23" spans="1:37" ht="20.100000000000001" customHeight="1">
      <c r="A23" s="1210"/>
      <c r="B23" s="1210"/>
      <c r="C23" s="1210"/>
      <c r="D23" s="1210"/>
      <c r="E23" s="1210">
        <v>1</v>
      </c>
      <c r="F23" s="1010"/>
      <c r="G23" s="1019"/>
      <c r="H23" s="1020"/>
      <c r="I23" s="1021"/>
      <c r="J23" s="1011"/>
      <c r="K23" s="1164"/>
      <c r="L23" s="1274" t="str">
        <f>mergeValue(A23) &amp;"."&amp; mergeValue(B23)&amp;"."&amp; mergeValue(C23)&amp;"."&amp; mergeValue(D23)&amp;"."&amp; mergeValue(E23)</f>
        <v>1.1.1.1.1</v>
      </c>
      <c r="M23" s="1275"/>
      <c r="N23" s="1217" t="s">
        <v>85</v>
      </c>
      <c r="O23" s="1282"/>
      <c r="P23" s="1280">
        <v>1</v>
      </c>
      <c r="Q23" s="1272"/>
      <c r="R23" s="1217" t="s">
        <v>85</v>
      </c>
      <c r="S23" s="1282"/>
      <c r="T23" s="1280">
        <v>1</v>
      </c>
      <c r="U23" s="1272"/>
      <c r="V23" s="1217" t="s">
        <v>85</v>
      </c>
      <c r="W23" s="563"/>
      <c r="X23" s="541">
        <v>1</v>
      </c>
      <c r="Y23" s="1098"/>
      <c r="Z23" s="673"/>
      <c r="AA23" s="673"/>
      <c r="AB23" s="1255"/>
      <c r="AC23" s="1217" t="s">
        <v>84</v>
      </c>
      <c r="AD23" s="1255"/>
      <c r="AE23" s="1217" t="s">
        <v>85</v>
      </c>
      <c r="AF23" s="580"/>
      <c r="AG23" s="1277" t="s">
        <v>682</v>
      </c>
      <c r="AH23" s="502" t="str">
        <f>strCheckDate(Z24:AF24)</f>
        <v/>
      </c>
      <c r="AI23" s="506" t="str">
        <f>IF(AND(COUNTIF(AJ18:AJ27,AJ23)&gt;1,AJ23&lt;&gt;""),"ErrUnique:HasDoubleConn","")</f>
        <v/>
      </c>
      <c r="AJ23" s="506"/>
      <c r="AK23" s="506"/>
    </row>
    <row r="24" spans="1:37" ht="20.100000000000001" customHeight="1">
      <c r="A24" s="1210"/>
      <c r="B24" s="1210"/>
      <c r="C24" s="1210"/>
      <c r="D24" s="1210"/>
      <c r="E24" s="1210"/>
      <c r="F24" s="1010"/>
      <c r="G24" s="1019"/>
      <c r="H24" s="1020"/>
      <c r="I24" s="1021"/>
      <c r="J24" s="1011"/>
      <c r="K24" s="1164"/>
      <c r="L24" s="1274"/>
      <c r="M24" s="1275"/>
      <c r="N24" s="1217"/>
      <c r="O24" s="1282"/>
      <c r="P24" s="1280"/>
      <c r="Q24" s="1281"/>
      <c r="R24" s="1217"/>
      <c r="S24" s="1282"/>
      <c r="T24" s="1280"/>
      <c r="U24" s="1273"/>
      <c r="V24" s="1217"/>
      <c r="W24" s="603"/>
      <c r="X24" s="567"/>
      <c r="Y24" s="567"/>
      <c r="Z24" s="574"/>
      <c r="AA24" s="605" t="str">
        <f>AB23 &amp; "-" &amp; AD23</f>
        <v>-</v>
      </c>
      <c r="AB24" s="1216"/>
      <c r="AC24" s="1217"/>
      <c r="AD24" s="1216"/>
      <c r="AE24" s="1217"/>
      <c r="AF24" s="675"/>
      <c r="AG24" s="1278"/>
      <c r="AI24" s="506"/>
      <c r="AJ24" s="506"/>
      <c r="AK24" s="506"/>
    </row>
    <row r="25" spans="1:37" ht="20.100000000000001" customHeight="1">
      <c r="A25" s="1210"/>
      <c r="B25" s="1210"/>
      <c r="C25" s="1210"/>
      <c r="D25" s="1210"/>
      <c r="E25" s="1210"/>
      <c r="F25" s="1010"/>
      <c r="G25" s="1019"/>
      <c r="H25" s="1020"/>
      <c r="I25" s="1021"/>
      <c r="J25" s="1011"/>
      <c r="K25" s="1164"/>
      <c r="L25" s="1274"/>
      <c r="M25" s="1275"/>
      <c r="N25" s="1217"/>
      <c r="O25" s="1282"/>
      <c r="P25" s="1280"/>
      <c r="Q25" s="1273"/>
      <c r="R25" s="1217"/>
      <c r="S25" s="604"/>
      <c r="T25" s="560"/>
      <c r="U25" s="567"/>
      <c r="V25" s="573"/>
      <c r="W25" s="573"/>
      <c r="X25" s="573"/>
      <c r="Y25" s="573"/>
      <c r="Z25" s="574"/>
      <c r="AA25" s="574"/>
      <c r="AB25" s="575"/>
      <c r="AC25" s="566"/>
      <c r="AD25" s="566"/>
      <c r="AE25" s="575"/>
      <c r="AF25" s="566"/>
      <c r="AG25" s="1278"/>
      <c r="AI25" s="506"/>
      <c r="AJ25" s="506"/>
      <c r="AK25" s="506"/>
    </row>
    <row r="26" spans="1:37" ht="20.100000000000001" customHeight="1">
      <c r="A26" s="1210"/>
      <c r="B26" s="1210"/>
      <c r="C26" s="1210"/>
      <c r="D26" s="1210"/>
      <c r="E26" s="1210"/>
      <c r="F26" s="1010"/>
      <c r="G26" s="1019"/>
      <c r="H26" s="1020"/>
      <c r="I26" s="1021"/>
      <c r="J26" s="1011"/>
      <c r="K26" s="1164"/>
      <c r="L26" s="1274"/>
      <c r="M26" s="1275"/>
      <c r="N26" s="1217"/>
      <c r="O26" s="576"/>
      <c r="P26" s="578"/>
      <c r="Q26" s="577"/>
      <c r="R26" s="573"/>
      <c r="S26" s="573"/>
      <c r="T26" s="573"/>
      <c r="U26" s="573"/>
      <c r="V26" s="573"/>
      <c r="W26" s="573"/>
      <c r="X26" s="573"/>
      <c r="Y26" s="573"/>
      <c r="Z26" s="574"/>
      <c r="AA26" s="574"/>
      <c r="AB26" s="575"/>
      <c r="AC26" s="566"/>
      <c r="AD26" s="566"/>
      <c r="AE26" s="575"/>
      <c r="AF26" s="566"/>
      <c r="AG26" s="1278"/>
      <c r="AI26" s="506"/>
      <c r="AJ26" s="506"/>
      <c r="AK26" s="506"/>
    </row>
    <row r="27" spans="1:37" s="477" customFormat="1" ht="15" customHeight="1">
      <c r="A27" s="1210"/>
      <c r="B27" s="1210"/>
      <c r="C27" s="1210"/>
      <c r="D27" s="1210"/>
      <c r="E27" s="1018"/>
      <c r="F27" s="1012"/>
      <c r="G27" s="1014"/>
      <c r="H27" s="1012"/>
      <c r="I27" s="1021"/>
      <c r="J27" s="1011"/>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79"/>
      <c r="AH27" s="503"/>
      <c r="AI27" s="503"/>
      <c r="AJ27" s="213"/>
      <c r="AK27" s="213"/>
    </row>
    <row r="28" spans="1:37" s="477" customFormat="1" ht="15" customHeight="1">
      <c r="A28" s="1210"/>
      <c r="B28" s="1210"/>
      <c r="C28" s="1210"/>
      <c r="D28" s="1018"/>
      <c r="E28" s="1018"/>
      <c r="F28" s="1012"/>
      <c r="G28" s="1019"/>
      <c r="H28" s="1012"/>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10"/>
      <c r="B29" s="1210"/>
      <c r="C29" s="1018"/>
      <c r="D29" s="1018"/>
      <c r="E29" s="1018"/>
      <c r="F29" s="1012"/>
      <c r="G29" s="1019"/>
      <c r="H29" s="1012"/>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10"/>
      <c r="B30" s="1018"/>
      <c r="C30" s="1018"/>
      <c r="D30" s="1018"/>
      <c r="E30" s="1018"/>
      <c r="F30" s="1012"/>
      <c r="G30" s="1019"/>
      <c r="H30" s="1012"/>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203" t="s">
        <v>683</v>
      </c>
      <c r="N33" s="1203"/>
      <c r="O33" s="1203"/>
      <c r="P33" s="1203"/>
      <c r="Q33" s="1203"/>
      <c r="R33" s="1203"/>
      <c r="S33" s="1203"/>
      <c r="T33" s="1203"/>
      <c r="U33" s="1203"/>
      <c r="V33" s="1203"/>
      <c r="W33" s="1203"/>
      <c r="X33" s="1203"/>
      <c r="Y33" s="1203"/>
      <c r="Z33" s="1203"/>
      <c r="AA33" s="1203"/>
      <c r="AB33" s="1203"/>
      <c r="AC33" s="1203"/>
      <c r="AD33" s="1203"/>
      <c r="AE33" s="1203"/>
      <c r="AF33" s="1203"/>
      <c r="AG33" s="1203"/>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xr:uid="{00000000-0002-0000-1C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xr:uid="{00000000-0002-0000-1C00-00000100000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xr:uid="{00000000-0002-0000-1C00-000002000000}">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xr:uid="{00000000-0002-0000-1C00-00000300000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xr:uid="{00000000-0002-0000-1C00-000004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xr:uid="{00000000-0002-0000-1C00-000005000000}">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xr:uid="{00000000-0002-0000-1C00-000006000000}"/>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8" t="str">
        <f>"Код отчёта: " &amp; GetCode()</f>
        <v>Код отчёта: FAS.JKH.OPEN.INFO.PRICE.WARM</v>
      </c>
      <c r="C2" s="1138"/>
      <c r="D2" s="1138"/>
      <c r="E2" s="1138"/>
      <c r="F2" s="1138"/>
      <c r="G2" s="1138"/>
      <c r="Q2" s="231"/>
      <c r="R2" s="231"/>
      <c r="S2" s="231"/>
      <c r="T2" s="231"/>
      <c r="U2" s="231"/>
      <c r="V2" s="231"/>
      <c r="W2" s="231"/>
    </row>
    <row r="3" spans="1:27" ht="18" customHeight="1">
      <c r="B3" s="1139" t="str">
        <f>"Версия " &amp; GetVersion()</f>
        <v>Версия 1.0.2</v>
      </c>
      <c r="C3" s="1139"/>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42" t="s">
        <v>770</v>
      </c>
      <c r="C5" s="1143"/>
      <c r="D5" s="1143"/>
      <c r="E5" s="1143"/>
      <c r="F5" s="1143"/>
      <c r="G5" s="1143"/>
      <c r="H5" s="1143"/>
      <c r="I5" s="1143"/>
      <c r="J5" s="1143"/>
      <c r="K5" s="1143"/>
      <c r="L5" s="1143"/>
      <c r="M5" s="1143"/>
      <c r="N5" s="1143"/>
      <c r="O5" s="1143"/>
      <c r="P5" s="1143"/>
      <c r="Q5" s="1143"/>
      <c r="R5" s="1143"/>
      <c r="S5" s="1143"/>
      <c r="T5" s="1143"/>
      <c r="U5" s="1143"/>
      <c r="V5" s="1143"/>
      <c r="W5" s="1143"/>
      <c r="X5" s="1143"/>
      <c r="Y5" s="1143"/>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hidden="1" customHeight="1">
      <c r="A7" s="43"/>
      <c r="B7" s="78"/>
      <c r="C7" s="77"/>
      <c r="D7" s="60"/>
      <c r="E7" s="1140" t="s">
        <v>590</v>
      </c>
      <c r="F7" s="1140"/>
      <c r="G7" s="1140"/>
      <c r="H7" s="1140"/>
      <c r="I7" s="1140"/>
      <c r="J7" s="1140"/>
      <c r="K7" s="1140"/>
      <c r="L7" s="1140"/>
      <c r="M7" s="1140"/>
      <c r="N7" s="1140"/>
      <c r="O7" s="1140"/>
      <c r="P7" s="1140"/>
      <c r="Q7" s="1140"/>
      <c r="R7" s="1140"/>
      <c r="S7" s="1140"/>
      <c r="T7" s="1140"/>
      <c r="U7" s="1140"/>
      <c r="V7" s="1140"/>
      <c r="W7" s="1140"/>
      <c r="X7" s="1140"/>
      <c r="Y7" s="59"/>
    </row>
    <row r="8" spans="1:27" ht="15" hidden="1" customHeight="1">
      <c r="A8" s="43"/>
      <c r="B8" s="78"/>
      <c r="C8" s="77"/>
      <c r="D8" s="60"/>
      <c r="E8" s="1140"/>
      <c r="F8" s="1140"/>
      <c r="G8" s="1140"/>
      <c r="H8" s="1140"/>
      <c r="I8" s="1140"/>
      <c r="J8" s="1140"/>
      <c r="K8" s="1140"/>
      <c r="L8" s="1140"/>
      <c r="M8" s="1140"/>
      <c r="N8" s="1140"/>
      <c r="O8" s="1140"/>
      <c r="P8" s="1140"/>
      <c r="Q8" s="1140"/>
      <c r="R8" s="1140"/>
      <c r="S8" s="1140"/>
      <c r="T8" s="1140"/>
      <c r="U8" s="1140"/>
      <c r="V8" s="1140"/>
      <c r="W8" s="1140"/>
      <c r="X8" s="1140"/>
      <c r="Y8" s="59"/>
    </row>
    <row r="9" spans="1:27" ht="15" hidden="1" customHeight="1">
      <c r="A9" s="43"/>
      <c r="B9" s="78"/>
      <c r="C9" s="77"/>
      <c r="D9" s="60"/>
      <c r="E9" s="1140"/>
      <c r="F9" s="1140"/>
      <c r="G9" s="1140"/>
      <c r="H9" s="1140"/>
      <c r="I9" s="1140"/>
      <c r="J9" s="1140"/>
      <c r="K9" s="1140"/>
      <c r="L9" s="1140"/>
      <c r="M9" s="1140"/>
      <c r="N9" s="1140"/>
      <c r="O9" s="1140"/>
      <c r="P9" s="1140"/>
      <c r="Q9" s="1140"/>
      <c r="R9" s="1140"/>
      <c r="S9" s="1140"/>
      <c r="T9" s="1140"/>
      <c r="U9" s="1140"/>
      <c r="V9" s="1140"/>
      <c r="W9" s="1140"/>
      <c r="X9" s="1140"/>
      <c r="Y9" s="59"/>
    </row>
    <row r="10" spans="1:27" ht="10.5" hidden="1" customHeight="1">
      <c r="A10" s="43"/>
      <c r="B10" s="78"/>
      <c r="C10" s="77"/>
      <c r="D10" s="60"/>
      <c r="E10" s="1140"/>
      <c r="F10" s="1140"/>
      <c r="G10" s="1140"/>
      <c r="H10" s="1140"/>
      <c r="I10" s="1140"/>
      <c r="J10" s="1140"/>
      <c r="K10" s="1140"/>
      <c r="L10" s="1140"/>
      <c r="M10" s="1140"/>
      <c r="N10" s="1140"/>
      <c r="O10" s="1140"/>
      <c r="P10" s="1140"/>
      <c r="Q10" s="1140"/>
      <c r="R10" s="1140"/>
      <c r="S10" s="1140"/>
      <c r="T10" s="1140"/>
      <c r="U10" s="1140"/>
      <c r="V10" s="1140"/>
      <c r="W10" s="1140"/>
      <c r="X10" s="1140"/>
      <c r="Y10" s="59"/>
    </row>
    <row r="11" spans="1:27" ht="27" hidden="1" customHeight="1">
      <c r="A11" s="43"/>
      <c r="B11" s="78"/>
      <c r="C11" s="77"/>
      <c r="D11" s="60"/>
      <c r="E11" s="1140"/>
      <c r="F11" s="1140"/>
      <c r="G11" s="1140"/>
      <c r="H11" s="1140"/>
      <c r="I11" s="1140"/>
      <c r="J11" s="1140"/>
      <c r="K11" s="1140"/>
      <c r="L11" s="1140"/>
      <c r="M11" s="1140"/>
      <c r="N11" s="1140"/>
      <c r="O11" s="1140"/>
      <c r="P11" s="1140"/>
      <c r="Q11" s="1140"/>
      <c r="R11" s="1140"/>
      <c r="S11" s="1140"/>
      <c r="T11" s="1140"/>
      <c r="U11" s="1140"/>
      <c r="V11" s="1140"/>
      <c r="W11" s="1140"/>
      <c r="X11" s="1140"/>
      <c r="Y11" s="59"/>
    </row>
    <row r="12" spans="1:27" ht="12" hidden="1" customHeight="1">
      <c r="A12" s="43"/>
      <c r="B12" s="78"/>
      <c r="C12" s="77"/>
      <c r="D12" s="60"/>
      <c r="E12" s="1140"/>
      <c r="F12" s="1140"/>
      <c r="G12" s="1140"/>
      <c r="H12" s="1140"/>
      <c r="I12" s="1140"/>
      <c r="J12" s="1140"/>
      <c r="K12" s="1140"/>
      <c r="L12" s="1140"/>
      <c r="M12" s="1140"/>
      <c r="N12" s="1140"/>
      <c r="O12" s="1140"/>
      <c r="P12" s="1140"/>
      <c r="Q12" s="1140"/>
      <c r="R12" s="1140"/>
      <c r="S12" s="1140"/>
      <c r="T12" s="1140"/>
      <c r="U12" s="1140"/>
      <c r="V12" s="1140"/>
      <c r="W12" s="1140"/>
      <c r="X12" s="1140"/>
      <c r="Y12" s="59"/>
    </row>
    <row r="13" spans="1:27" ht="38.25" hidden="1" customHeight="1">
      <c r="A13" s="43"/>
      <c r="B13" s="78"/>
      <c r="C13" s="77"/>
      <c r="D13" s="60"/>
      <c r="E13" s="1140"/>
      <c r="F13" s="1140"/>
      <c r="G13" s="1140"/>
      <c r="H13" s="1140"/>
      <c r="I13" s="1140"/>
      <c r="J13" s="1140"/>
      <c r="K13" s="1140"/>
      <c r="L13" s="1140"/>
      <c r="M13" s="1140"/>
      <c r="N13" s="1140"/>
      <c r="O13" s="1140"/>
      <c r="P13" s="1140"/>
      <c r="Q13" s="1140"/>
      <c r="R13" s="1140"/>
      <c r="S13" s="1140"/>
      <c r="T13" s="1140"/>
      <c r="U13" s="1140"/>
      <c r="V13" s="1140"/>
      <c r="W13" s="1140"/>
      <c r="X13" s="1140"/>
      <c r="Y13" s="73"/>
    </row>
    <row r="14" spans="1:27" ht="15" hidden="1" customHeight="1">
      <c r="A14" s="43"/>
      <c r="B14" s="78"/>
      <c r="C14" s="77"/>
      <c r="D14" s="60"/>
      <c r="E14" s="1140"/>
      <c r="F14" s="1140"/>
      <c r="G14" s="1140"/>
      <c r="H14" s="1140"/>
      <c r="I14" s="1140"/>
      <c r="J14" s="1140"/>
      <c r="K14" s="1140"/>
      <c r="L14" s="1140"/>
      <c r="M14" s="1140"/>
      <c r="N14" s="1140"/>
      <c r="O14" s="1140"/>
      <c r="P14" s="1140"/>
      <c r="Q14" s="1140"/>
      <c r="R14" s="1140"/>
      <c r="S14" s="1140"/>
      <c r="T14" s="1140"/>
      <c r="U14" s="1140"/>
      <c r="V14" s="1140"/>
      <c r="W14" s="1140"/>
      <c r="X14" s="1140"/>
      <c r="Y14" s="59"/>
    </row>
    <row r="15" spans="1:27" ht="15" hidden="1">
      <c r="A15" s="43"/>
      <c r="B15" s="78"/>
      <c r="C15" s="77"/>
      <c r="D15" s="60"/>
      <c r="E15" s="1140"/>
      <c r="F15" s="1140"/>
      <c r="G15" s="1140"/>
      <c r="H15" s="1140"/>
      <c r="I15" s="1140"/>
      <c r="J15" s="1140"/>
      <c r="K15" s="1140"/>
      <c r="L15" s="1140"/>
      <c r="M15" s="1140"/>
      <c r="N15" s="1140"/>
      <c r="O15" s="1140"/>
      <c r="P15" s="1140"/>
      <c r="Q15" s="1140"/>
      <c r="R15" s="1140"/>
      <c r="S15" s="1140"/>
      <c r="T15" s="1140"/>
      <c r="U15" s="1140"/>
      <c r="V15" s="1140"/>
      <c r="W15" s="1140"/>
      <c r="X15" s="1140"/>
      <c r="Y15" s="59"/>
    </row>
    <row r="16" spans="1:27" ht="15" hidden="1">
      <c r="A16" s="43"/>
      <c r="B16" s="78"/>
      <c r="C16" s="77"/>
      <c r="D16" s="60"/>
      <c r="E16" s="1140"/>
      <c r="F16" s="1140"/>
      <c r="G16" s="1140"/>
      <c r="H16" s="1140"/>
      <c r="I16" s="1140"/>
      <c r="J16" s="1140"/>
      <c r="K16" s="1140"/>
      <c r="L16" s="1140"/>
      <c r="M16" s="1140"/>
      <c r="N16" s="1140"/>
      <c r="O16" s="1140"/>
      <c r="P16" s="1140"/>
      <c r="Q16" s="1140"/>
      <c r="R16" s="1140"/>
      <c r="S16" s="1140"/>
      <c r="T16" s="1140"/>
      <c r="U16" s="1140"/>
      <c r="V16" s="1140"/>
      <c r="W16" s="1140"/>
      <c r="X16" s="1140"/>
      <c r="Y16" s="59"/>
    </row>
    <row r="17" spans="1:25" ht="15" hidden="1" customHeight="1">
      <c r="A17" s="43"/>
      <c r="B17" s="78"/>
      <c r="C17" s="77"/>
      <c r="D17" s="60"/>
      <c r="E17" s="1140"/>
      <c r="F17" s="1140"/>
      <c r="G17" s="1140"/>
      <c r="H17" s="1140"/>
      <c r="I17" s="1140"/>
      <c r="J17" s="1140"/>
      <c r="K17" s="1140"/>
      <c r="L17" s="1140"/>
      <c r="M17" s="1140"/>
      <c r="N17" s="1140"/>
      <c r="O17" s="1140"/>
      <c r="P17" s="1140"/>
      <c r="Q17" s="1140"/>
      <c r="R17" s="1140"/>
      <c r="S17" s="1140"/>
      <c r="T17" s="1140"/>
      <c r="U17" s="1140"/>
      <c r="V17" s="1140"/>
      <c r="W17" s="1140"/>
      <c r="X17" s="1140"/>
      <c r="Y17" s="59"/>
    </row>
    <row r="18" spans="1:25" ht="15" hidden="1">
      <c r="A18" s="43"/>
      <c r="B18" s="78"/>
      <c r="C18" s="77"/>
      <c r="D18" s="60"/>
      <c r="E18" s="1140"/>
      <c r="F18" s="1140"/>
      <c r="G18" s="1140"/>
      <c r="H18" s="1140"/>
      <c r="I18" s="1140"/>
      <c r="J18" s="1140"/>
      <c r="K18" s="1140"/>
      <c r="L18" s="1140"/>
      <c r="M18" s="1140"/>
      <c r="N18" s="1140"/>
      <c r="O18" s="1140"/>
      <c r="P18" s="1140"/>
      <c r="Q18" s="1140"/>
      <c r="R18" s="1140"/>
      <c r="S18" s="1140"/>
      <c r="T18" s="1140"/>
      <c r="U18" s="1140"/>
      <c r="V18" s="1140"/>
      <c r="W18" s="1140"/>
      <c r="X18" s="1140"/>
      <c r="Y18" s="59"/>
    </row>
    <row r="19" spans="1:25" ht="59.25" hidden="1" customHeight="1">
      <c r="A19" s="43"/>
      <c r="B19" s="78"/>
      <c r="C19" s="77"/>
      <c r="D19" s="66"/>
      <c r="E19" s="1140"/>
      <c r="F19" s="1140"/>
      <c r="G19" s="1140"/>
      <c r="H19" s="1140"/>
      <c r="I19" s="1140"/>
      <c r="J19" s="1140"/>
      <c r="K19" s="1140"/>
      <c r="L19" s="1140"/>
      <c r="M19" s="1140"/>
      <c r="N19" s="1140"/>
      <c r="O19" s="1140"/>
      <c r="P19" s="1140"/>
      <c r="Q19" s="1140"/>
      <c r="R19" s="1140"/>
      <c r="S19" s="1140"/>
      <c r="T19" s="1140"/>
      <c r="U19" s="1140"/>
      <c r="V19" s="1140"/>
      <c r="W19" s="1140"/>
      <c r="X19" s="1140"/>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5" t="s">
        <v>254</v>
      </c>
      <c r="G21" s="1146"/>
      <c r="H21" s="1146"/>
      <c r="I21" s="1146"/>
      <c r="J21" s="1146"/>
      <c r="K21" s="1146"/>
      <c r="L21" s="1146"/>
      <c r="M21" s="1146"/>
      <c r="N21" s="60"/>
      <c r="O21" s="71" t="s">
        <v>237</v>
      </c>
      <c r="P21" s="1147" t="s">
        <v>238</v>
      </c>
      <c r="Q21" s="1148"/>
      <c r="R21" s="1148"/>
      <c r="S21" s="1148"/>
      <c r="T21" s="1148"/>
      <c r="U21" s="1148"/>
      <c r="V21" s="1148"/>
      <c r="W21" s="1148"/>
      <c r="X21" s="1148"/>
      <c r="Y21" s="59"/>
    </row>
    <row r="22" spans="1:25" ht="14.25" hidden="1" customHeight="1">
      <c r="A22" s="43"/>
      <c r="B22" s="78"/>
      <c r="C22" s="77"/>
      <c r="D22" s="61"/>
      <c r="E22" s="94" t="s">
        <v>237</v>
      </c>
      <c r="F22" s="1145" t="s">
        <v>240</v>
      </c>
      <c r="G22" s="1146"/>
      <c r="H22" s="1146"/>
      <c r="I22" s="1146"/>
      <c r="J22" s="1146"/>
      <c r="K22" s="1146"/>
      <c r="L22" s="1146"/>
      <c r="M22" s="1146"/>
      <c r="N22" s="60"/>
      <c r="O22" s="74" t="s">
        <v>237</v>
      </c>
      <c r="P22" s="1147" t="s">
        <v>588</v>
      </c>
      <c r="Q22" s="1148"/>
      <c r="R22" s="1148"/>
      <c r="S22" s="1148"/>
      <c r="T22" s="1148"/>
      <c r="U22" s="1148"/>
      <c r="V22" s="1148"/>
      <c r="W22" s="1148"/>
      <c r="X22" s="1148"/>
      <c r="Y22" s="59"/>
    </row>
    <row r="23" spans="1:25" ht="27" hidden="1" customHeight="1">
      <c r="A23" s="43"/>
      <c r="B23" s="78"/>
      <c r="C23" s="77"/>
      <c r="D23" s="61"/>
      <c r="E23" s="60"/>
      <c r="F23" s="60"/>
      <c r="G23" s="60"/>
      <c r="H23" s="60"/>
      <c r="I23" s="60"/>
      <c r="J23" s="60"/>
      <c r="K23" s="60"/>
      <c r="L23" s="60"/>
      <c r="M23" s="60"/>
      <c r="N23" s="60"/>
      <c r="O23" s="60"/>
      <c r="P23" s="1141"/>
      <c r="Q23" s="1141"/>
      <c r="R23" s="1141"/>
      <c r="S23" s="1141"/>
      <c r="T23" s="1141"/>
      <c r="U23" s="1141"/>
      <c r="V23" s="1141"/>
      <c r="W23" s="1141"/>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4" t="s">
        <v>394</v>
      </c>
      <c r="F35" s="1144"/>
      <c r="G35" s="1144"/>
      <c r="H35" s="1144"/>
      <c r="I35" s="1144"/>
      <c r="J35" s="1144"/>
      <c r="K35" s="1144"/>
      <c r="L35" s="1144"/>
      <c r="M35" s="1144"/>
      <c r="N35" s="1144"/>
      <c r="O35" s="1144"/>
      <c r="P35" s="1144"/>
      <c r="Q35" s="1144"/>
      <c r="R35" s="1144"/>
      <c r="S35" s="1144"/>
      <c r="T35" s="1144"/>
      <c r="U35" s="1144"/>
      <c r="V35" s="1144"/>
      <c r="W35" s="1144"/>
      <c r="X35" s="1144"/>
      <c r="Y35" s="59"/>
    </row>
    <row r="36" spans="1:25" ht="38.25" hidden="1" customHeight="1">
      <c r="A36" s="43"/>
      <c r="B36" s="78"/>
      <c r="C36" s="77"/>
      <c r="D36" s="61"/>
      <c r="E36" s="1144"/>
      <c r="F36" s="1144"/>
      <c r="G36" s="1144"/>
      <c r="H36" s="1144"/>
      <c r="I36" s="1144"/>
      <c r="J36" s="1144"/>
      <c r="K36" s="1144"/>
      <c r="L36" s="1144"/>
      <c r="M36" s="1144"/>
      <c r="N36" s="1144"/>
      <c r="O36" s="1144"/>
      <c r="P36" s="1144"/>
      <c r="Q36" s="1144"/>
      <c r="R36" s="1144"/>
      <c r="S36" s="1144"/>
      <c r="T36" s="1144"/>
      <c r="U36" s="1144"/>
      <c r="V36" s="1144"/>
      <c r="W36" s="1144"/>
      <c r="X36" s="1144"/>
      <c r="Y36" s="59"/>
    </row>
    <row r="37" spans="1:25" ht="9.75" hidden="1" customHeight="1">
      <c r="A37" s="43"/>
      <c r="B37" s="78"/>
      <c r="C37" s="77"/>
      <c r="D37" s="61"/>
      <c r="E37" s="1144"/>
      <c r="F37" s="1144"/>
      <c r="G37" s="1144"/>
      <c r="H37" s="1144"/>
      <c r="I37" s="1144"/>
      <c r="J37" s="1144"/>
      <c r="K37" s="1144"/>
      <c r="L37" s="1144"/>
      <c r="M37" s="1144"/>
      <c r="N37" s="1144"/>
      <c r="O37" s="1144"/>
      <c r="P37" s="1144"/>
      <c r="Q37" s="1144"/>
      <c r="R37" s="1144"/>
      <c r="S37" s="1144"/>
      <c r="T37" s="1144"/>
      <c r="U37" s="1144"/>
      <c r="V37" s="1144"/>
      <c r="W37" s="1144"/>
      <c r="X37" s="1144"/>
      <c r="Y37" s="59"/>
    </row>
    <row r="38" spans="1:25" ht="51" hidden="1" customHeight="1">
      <c r="A38" s="43"/>
      <c r="B38" s="78"/>
      <c r="C38" s="77"/>
      <c r="D38" s="61"/>
      <c r="E38" s="1144"/>
      <c r="F38" s="1144"/>
      <c r="G38" s="1144"/>
      <c r="H38" s="1144"/>
      <c r="I38" s="1144"/>
      <c r="J38" s="1144"/>
      <c r="K38" s="1144"/>
      <c r="L38" s="1144"/>
      <c r="M38" s="1144"/>
      <c r="N38" s="1144"/>
      <c r="O38" s="1144"/>
      <c r="P38" s="1144"/>
      <c r="Q38" s="1144"/>
      <c r="R38" s="1144"/>
      <c r="S38" s="1144"/>
      <c r="T38" s="1144"/>
      <c r="U38" s="1144"/>
      <c r="V38" s="1144"/>
      <c r="W38" s="1144"/>
      <c r="X38" s="1144"/>
      <c r="Y38" s="59"/>
    </row>
    <row r="39" spans="1:25" ht="15" hidden="1" customHeight="1">
      <c r="A39" s="43"/>
      <c r="B39" s="78"/>
      <c r="C39" s="77"/>
      <c r="D39" s="61"/>
      <c r="E39" s="1144"/>
      <c r="F39" s="1144"/>
      <c r="G39" s="1144"/>
      <c r="H39" s="1144"/>
      <c r="I39" s="1144"/>
      <c r="J39" s="1144"/>
      <c r="K39" s="1144"/>
      <c r="L39" s="1144"/>
      <c r="M39" s="1144"/>
      <c r="N39" s="1144"/>
      <c r="O39" s="1144"/>
      <c r="P39" s="1144"/>
      <c r="Q39" s="1144"/>
      <c r="R39" s="1144"/>
      <c r="S39" s="1144"/>
      <c r="T39" s="1144"/>
      <c r="U39" s="1144"/>
      <c r="V39" s="1144"/>
      <c r="W39" s="1144"/>
      <c r="X39" s="1144"/>
      <c r="Y39" s="59"/>
    </row>
    <row r="40" spans="1:25" ht="12" hidden="1" customHeight="1">
      <c r="A40" s="43"/>
      <c r="B40" s="78"/>
      <c r="C40" s="77"/>
      <c r="D40" s="61"/>
      <c r="E40" s="1130"/>
      <c r="F40" s="1131"/>
      <c r="G40" s="1131"/>
      <c r="H40" s="1131"/>
      <c r="I40" s="1131"/>
      <c r="J40" s="1131"/>
      <c r="K40" s="1131"/>
      <c r="L40" s="1131"/>
      <c r="M40" s="1131"/>
      <c r="N40" s="1131"/>
      <c r="O40" s="1131"/>
      <c r="P40" s="1131"/>
      <c r="Q40" s="1131"/>
      <c r="R40" s="1131"/>
      <c r="S40" s="1131"/>
      <c r="T40" s="1131"/>
      <c r="U40" s="1131"/>
      <c r="V40" s="1131"/>
      <c r="W40" s="1131"/>
      <c r="X40" s="1131"/>
      <c r="Y40" s="59"/>
    </row>
    <row r="41" spans="1:25" ht="38.25" hidden="1" customHeight="1">
      <c r="A41" s="43"/>
      <c r="B41" s="78"/>
      <c r="C41" s="77"/>
      <c r="D41" s="61"/>
      <c r="E41" s="1144"/>
      <c r="F41" s="1144"/>
      <c r="G41" s="1144"/>
      <c r="H41" s="1144"/>
      <c r="I41" s="1144"/>
      <c r="J41" s="1144"/>
      <c r="K41" s="1144"/>
      <c r="L41" s="1144"/>
      <c r="M41" s="1144"/>
      <c r="N41" s="1144"/>
      <c r="O41" s="1144"/>
      <c r="P41" s="1144"/>
      <c r="Q41" s="1144"/>
      <c r="R41" s="1144"/>
      <c r="S41" s="1144"/>
      <c r="T41" s="1144"/>
      <c r="U41" s="1144"/>
      <c r="V41" s="1144"/>
      <c r="W41" s="1144"/>
      <c r="X41" s="1144"/>
      <c r="Y41" s="59"/>
    </row>
    <row r="42" spans="1:25" ht="15" hidden="1">
      <c r="A42" s="43"/>
      <c r="B42" s="78"/>
      <c r="C42" s="77"/>
      <c r="D42" s="61"/>
      <c r="E42" s="1144"/>
      <c r="F42" s="1144"/>
      <c r="G42" s="1144"/>
      <c r="H42" s="1144"/>
      <c r="I42" s="1144"/>
      <c r="J42" s="1144"/>
      <c r="K42" s="1144"/>
      <c r="L42" s="1144"/>
      <c r="M42" s="1144"/>
      <c r="N42" s="1144"/>
      <c r="O42" s="1144"/>
      <c r="P42" s="1144"/>
      <c r="Q42" s="1144"/>
      <c r="R42" s="1144"/>
      <c r="S42" s="1144"/>
      <c r="T42" s="1144"/>
      <c r="U42" s="1144"/>
      <c r="V42" s="1144"/>
      <c r="W42" s="1144"/>
      <c r="X42" s="1144"/>
      <c r="Y42" s="59"/>
    </row>
    <row r="43" spans="1:25" ht="15" hidden="1">
      <c r="A43" s="43"/>
      <c r="B43" s="78"/>
      <c r="C43" s="77"/>
      <c r="D43" s="61"/>
      <c r="E43" s="1144"/>
      <c r="F43" s="1144"/>
      <c r="G43" s="1144"/>
      <c r="H43" s="1144"/>
      <c r="I43" s="1144"/>
      <c r="J43" s="1144"/>
      <c r="K43" s="1144"/>
      <c r="L43" s="1144"/>
      <c r="M43" s="1144"/>
      <c r="N43" s="1144"/>
      <c r="O43" s="1144"/>
      <c r="P43" s="1144"/>
      <c r="Q43" s="1144"/>
      <c r="R43" s="1144"/>
      <c r="S43" s="1144"/>
      <c r="T43" s="1144"/>
      <c r="U43" s="1144"/>
      <c r="V43" s="1144"/>
      <c r="W43" s="1144"/>
      <c r="X43" s="1144"/>
      <c r="Y43" s="59"/>
    </row>
    <row r="44" spans="1:25" ht="33.75" hidden="1" customHeight="1">
      <c r="A44" s="43"/>
      <c r="B44" s="78"/>
      <c r="C44" s="77"/>
      <c r="D44" s="66"/>
      <c r="E44" s="1144"/>
      <c r="F44" s="1144"/>
      <c r="G44" s="1144"/>
      <c r="H44" s="1144"/>
      <c r="I44" s="1144"/>
      <c r="J44" s="1144"/>
      <c r="K44" s="1144"/>
      <c r="L44" s="1144"/>
      <c r="M44" s="1144"/>
      <c r="N44" s="1144"/>
      <c r="O44" s="1144"/>
      <c r="P44" s="1144"/>
      <c r="Q44" s="1144"/>
      <c r="R44" s="1144"/>
      <c r="S44" s="1144"/>
      <c r="T44" s="1144"/>
      <c r="U44" s="1144"/>
      <c r="V44" s="1144"/>
      <c r="W44" s="1144"/>
      <c r="X44" s="1144"/>
      <c r="Y44" s="59"/>
    </row>
    <row r="45" spans="1:25" ht="15" hidden="1">
      <c r="A45" s="43"/>
      <c r="B45" s="78"/>
      <c r="C45" s="77"/>
      <c r="D45" s="66"/>
      <c r="E45" s="1144"/>
      <c r="F45" s="1144"/>
      <c r="G45" s="1144"/>
      <c r="H45" s="1144"/>
      <c r="I45" s="1144"/>
      <c r="J45" s="1144"/>
      <c r="K45" s="1144"/>
      <c r="L45" s="1144"/>
      <c r="M45" s="1144"/>
      <c r="N45" s="1144"/>
      <c r="O45" s="1144"/>
      <c r="P45" s="1144"/>
      <c r="Q45" s="1144"/>
      <c r="R45" s="1144"/>
      <c r="S45" s="1144"/>
      <c r="T45" s="1144"/>
      <c r="U45" s="1144"/>
      <c r="V45" s="1144"/>
      <c r="W45" s="1144"/>
      <c r="X45" s="1144"/>
      <c r="Y45" s="59"/>
    </row>
    <row r="46" spans="1:25" ht="24" hidden="1" customHeight="1">
      <c r="A46" s="43"/>
      <c r="B46" s="78"/>
      <c r="C46" s="77"/>
      <c r="D46" s="61"/>
      <c r="E46" s="1132" t="s">
        <v>236</v>
      </c>
      <c r="F46" s="1132"/>
      <c r="G46" s="1132"/>
      <c r="H46" s="1132"/>
      <c r="I46" s="1132"/>
      <c r="J46" s="1132"/>
      <c r="K46" s="1132"/>
      <c r="L46" s="1132"/>
      <c r="M46" s="1132"/>
      <c r="N46" s="1132"/>
      <c r="O46" s="1132"/>
      <c r="P46" s="1132"/>
      <c r="Q46" s="1132"/>
      <c r="R46" s="1132"/>
      <c r="S46" s="1132"/>
      <c r="T46" s="1132"/>
      <c r="U46" s="1132"/>
      <c r="V46" s="1132"/>
      <c r="W46" s="1132"/>
      <c r="X46" s="1132"/>
      <c r="Y46" s="59"/>
    </row>
    <row r="47" spans="1:25" ht="37.5" hidden="1" customHeight="1">
      <c r="A47" s="43"/>
      <c r="B47" s="78"/>
      <c r="C47" s="77"/>
      <c r="D47" s="61"/>
      <c r="E47" s="1132"/>
      <c r="F47" s="1132"/>
      <c r="G47" s="1132"/>
      <c r="H47" s="1132"/>
      <c r="I47" s="1132"/>
      <c r="J47" s="1132"/>
      <c r="K47" s="1132"/>
      <c r="L47" s="1132"/>
      <c r="M47" s="1132"/>
      <c r="N47" s="1132"/>
      <c r="O47" s="1132"/>
      <c r="P47" s="1132"/>
      <c r="Q47" s="1132"/>
      <c r="R47" s="1132"/>
      <c r="S47" s="1132"/>
      <c r="T47" s="1132"/>
      <c r="U47" s="1132"/>
      <c r="V47" s="1132"/>
      <c r="W47" s="1132"/>
      <c r="X47" s="1132"/>
      <c r="Y47" s="59"/>
    </row>
    <row r="48" spans="1:25" ht="24" hidden="1" customHeight="1">
      <c r="A48" s="43"/>
      <c r="B48" s="78"/>
      <c r="C48" s="77"/>
      <c r="D48" s="61"/>
      <c r="E48" s="1132"/>
      <c r="F48" s="1132"/>
      <c r="G48" s="1132"/>
      <c r="H48" s="1132"/>
      <c r="I48" s="1132"/>
      <c r="J48" s="1132"/>
      <c r="K48" s="1132"/>
      <c r="L48" s="1132"/>
      <c r="M48" s="1132"/>
      <c r="N48" s="1132"/>
      <c r="O48" s="1132"/>
      <c r="P48" s="1132"/>
      <c r="Q48" s="1132"/>
      <c r="R48" s="1132"/>
      <c r="S48" s="1132"/>
      <c r="T48" s="1132"/>
      <c r="U48" s="1132"/>
      <c r="V48" s="1132"/>
      <c r="W48" s="1132"/>
      <c r="X48" s="1132"/>
      <c r="Y48" s="59"/>
    </row>
    <row r="49" spans="1:25" ht="51" hidden="1" customHeight="1">
      <c r="A49" s="43"/>
      <c r="B49" s="78"/>
      <c r="C49" s="77"/>
      <c r="D49" s="61"/>
      <c r="E49" s="1132"/>
      <c r="F49" s="1132"/>
      <c r="G49" s="1132"/>
      <c r="H49" s="1132"/>
      <c r="I49" s="1132"/>
      <c r="J49" s="1132"/>
      <c r="K49" s="1132"/>
      <c r="L49" s="1132"/>
      <c r="M49" s="1132"/>
      <c r="N49" s="1132"/>
      <c r="O49" s="1132"/>
      <c r="P49" s="1132"/>
      <c r="Q49" s="1132"/>
      <c r="R49" s="1132"/>
      <c r="S49" s="1132"/>
      <c r="T49" s="1132"/>
      <c r="U49" s="1132"/>
      <c r="V49" s="1132"/>
      <c r="W49" s="1132"/>
      <c r="X49" s="1132"/>
      <c r="Y49" s="59"/>
    </row>
    <row r="50" spans="1:25" ht="15" hidden="1">
      <c r="A50" s="43"/>
      <c r="B50" s="78"/>
      <c r="C50" s="77"/>
      <c r="D50" s="61"/>
      <c r="E50" s="1132"/>
      <c r="F50" s="1132"/>
      <c r="G50" s="1132"/>
      <c r="H50" s="1132"/>
      <c r="I50" s="1132"/>
      <c r="J50" s="1132"/>
      <c r="K50" s="1132"/>
      <c r="L50" s="1132"/>
      <c r="M50" s="1132"/>
      <c r="N50" s="1132"/>
      <c r="O50" s="1132"/>
      <c r="P50" s="1132"/>
      <c r="Q50" s="1132"/>
      <c r="R50" s="1132"/>
      <c r="S50" s="1132"/>
      <c r="T50" s="1132"/>
      <c r="U50" s="1132"/>
      <c r="V50" s="1132"/>
      <c r="W50" s="1132"/>
      <c r="X50" s="1132"/>
      <c r="Y50" s="59"/>
    </row>
    <row r="51" spans="1:25" ht="15" hidden="1">
      <c r="A51" s="43"/>
      <c r="B51" s="78"/>
      <c r="C51" s="77"/>
      <c r="D51" s="61"/>
      <c r="E51" s="1132"/>
      <c r="F51" s="1132"/>
      <c r="G51" s="1132"/>
      <c r="H51" s="1132"/>
      <c r="I51" s="1132"/>
      <c r="J51" s="1132"/>
      <c r="K51" s="1132"/>
      <c r="L51" s="1132"/>
      <c r="M51" s="1132"/>
      <c r="N51" s="1132"/>
      <c r="O51" s="1132"/>
      <c r="P51" s="1132"/>
      <c r="Q51" s="1132"/>
      <c r="R51" s="1132"/>
      <c r="S51" s="1132"/>
      <c r="T51" s="1132"/>
      <c r="U51" s="1132"/>
      <c r="V51" s="1132"/>
      <c r="W51" s="1132"/>
      <c r="X51" s="1132"/>
      <c r="Y51" s="59"/>
    </row>
    <row r="52" spans="1:25" ht="15" hidden="1">
      <c r="A52" s="43"/>
      <c r="B52" s="78"/>
      <c r="C52" s="77"/>
      <c r="D52" s="61"/>
      <c r="E52" s="1132"/>
      <c r="F52" s="1132"/>
      <c r="G52" s="1132"/>
      <c r="H52" s="1132"/>
      <c r="I52" s="1132"/>
      <c r="J52" s="1132"/>
      <c r="K52" s="1132"/>
      <c r="L52" s="1132"/>
      <c r="M52" s="1132"/>
      <c r="N52" s="1132"/>
      <c r="O52" s="1132"/>
      <c r="P52" s="1132"/>
      <c r="Q52" s="1132"/>
      <c r="R52" s="1132"/>
      <c r="S52" s="1132"/>
      <c r="T52" s="1132"/>
      <c r="U52" s="1132"/>
      <c r="V52" s="1132"/>
      <c r="W52" s="1132"/>
      <c r="X52" s="1132"/>
      <c r="Y52" s="59"/>
    </row>
    <row r="53" spans="1:25" ht="15" hidden="1">
      <c r="A53" s="43"/>
      <c r="B53" s="78"/>
      <c r="C53" s="77"/>
      <c r="D53" s="61"/>
      <c r="E53" s="1132"/>
      <c r="F53" s="1132"/>
      <c r="G53" s="1132"/>
      <c r="H53" s="1132"/>
      <c r="I53" s="1132"/>
      <c r="J53" s="1132"/>
      <c r="K53" s="1132"/>
      <c r="L53" s="1132"/>
      <c r="M53" s="1132"/>
      <c r="N53" s="1132"/>
      <c r="O53" s="1132"/>
      <c r="P53" s="1132"/>
      <c r="Q53" s="1132"/>
      <c r="R53" s="1132"/>
      <c r="S53" s="1132"/>
      <c r="T53" s="1132"/>
      <c r="U53" s="1132"/>
      <c r="V53" s="1132"/>
      <c r="W53" s="1132"/>
      <c r="X53" s="1132"/>
      <c r="Y53" s="59"/>
    </row>
    <row r="54" spans="1:25" ht="15" hidden="1">
      <c r="A54" s="43"/>
      <c r="B54" s="78"/>
      <c r="C54" s="77"/>
      <c r="D54" s="61"/>
      <c r="E54" s="1132"/>
      <c r="F54" s="1132"/>
      <c r="G54" s="1132"/>
      <c r="H54" s="1132"/>
      <c r="I54" s="1132"/>
      <c r="J54" s="1132"/>
      <c r="K54" s="1132"/>
      <c r="L54" s="1132"/>
      <c r="M54" s="1132"/>
      <c r="N54" s="1132"/>
      <c r="O54" s="1132"/>
      <c r="P54" s="1132"/>
      <c r="Q54" s="1132"/>
      <c r="R54" s="1132"/>
      <c r="S54" s="1132"/>
      <c r="T54" s="1132"/>
      <c r="U54" s="1132"/>
      <c r="V54" s="1132"/>
      <c r="W54" s="1132"/>
      <c r="X54" s="1132"/>
      <c r="Y54" s="59"/>
    </row>
    <row r="55" spans="1:25" ht="15" hidden="1">
      <c r="A55" s="43"/>
      <c r="B55" s="78"/>
      <c r="C55" s="77"/>
      <c r="D55" s="61"/>
      <c r="E55" s="1132"/>
      <c r="F55" s="1132"/>
      <c r="G55" s="1132"/>
      <c r="H55" s="1132"/>
      <c r="I55" s="1132"/>
      <c r="J55" s="1132"/>
      <c r="K55" s="1132"/>
      <c r="L55" s="1132"/>
      <c r="M55" s="1132"/>
      <c r="N55" s="1132"/>
      <c r="O55" s="1132"/>
      <c r="P55" s="1132"/>
      <c r="Q55" s="1132"/>
      <c r="R55" s="1132"/>
      <c r="S55" s="1132"/>
      <c r="T55" s="1132"/>
      <c r="U55" s="1132"/>
      <c r="V55" s="1132"/>
      <c r="W55" s="1132"/>
      <c r="X55" s="1132"/>
      <c r="Y55" s="59"/>
    </row>
    <row r="56" spans="1:25" ht="25.5" hidden="1" customHeight="1">
      <c r="A56" s="43"/>
      <c r="B56" s="78"/>
      <c r="C56" s="77"/>
      <c r="D56" s="66"/>
      <c r="E56" s="1132"/>
      <c r="F56" s="1132"/>
      <c r="G56" s="1132"/>
      <c r="H56" s="1132"/>
      <c r="I56" s="1132"/>
      <c r="J56" s="1132"/>
      <c r="K56" s="1132"/>
      <c r="L56" s="1132"/>
      <c r="M56" s="1132"/>
      <c r="N56" s="1132"/>
      <c r="O56" s="1132"/>
      <c r="P56" s="1132"/>
      <c r="Q56" s="1132"/>
      <c r="R56" s="1132"/>
      <c r="S56" s="1132"/>
      <c r="T56" s="1132"/>
      <c r="U56" s="1132"/>
      <c r="V56" s="1132"/>
      <c r="W56" s="1132"/>
      <c r="X56" s="1132"/>
      <c r="Y56" s="59"/>
    </row>
    <row r="57" spans="1:25" ht="15" hidden="1">
      <c r="A57" s="43"/>
      <c r="B57" s="78"/>
      <c r="C57" s="77"/>
      <c r="D57" s="66"/>
      <c r="E57" s="1132"/>
      <c r="F57" s="1132"/>
      <c r="G57" s="1132"/>
      <c r="H57" s="1132"/>
      <c r="I57" s="1132"/>
      <c r="J57" s="1132"/>
      <c r="K57" s="1132"/>
      <c r="L57" s="1132"/>
      <c r="M57" s="1132"/>
      <c r="N57" s="1132"/>
      <c r="O57" s="1132"/>
      <c r="P57" s="1132"/>
      <c r="Q57" s="1132"/>
      <c r="R57" s="1132"/>
      <c r="S57" s="1132"/>
      <c r="T57" s="1132"/>
      <c r="U57" s="1132"/>
      <c r="V57" s="1132"/>
      <c r="W57" s="1132"/>
      <c r="X57" s="1132"/>
      <c r="Y57" s="59"/>
    </row>
    <row r="58" spans="1:25" ht="15" hidden="1" customHeight="1">
      <c r="A58" s="43"/>
      <c r="B58" s="78"/>
      <c r="C58" s="77"/>
      <c r="D58" s="61"/>
      <c r="E58" s="1133" t="s">
        <v>395</v>
      </c>
      <c r="F58" s="1133"/>
      <c r="G58" s="1133"/>
      <c r="H58" s="1133"/>
      <c r="I58" s="1133"/>
      <c r="J58" s="1133"/>
      <c r="K58" s="1133"/>
      <c r="L58" s="1133"/>
      <c r="M58" s="1133"/>
      <c r="N58" s="1133"/>
      <c r="O58" s="1133"/>
      <c r="P58" s="1133"/>
      <c r="Q58" s="1133"/>
      <c r="R58" s="1133"/>
      <c r="S58" s="1133"/>
      <c r="T58" s="1133"/>
      <c r="U58" s="1133"/>
      <c r="V58" s="231"/>
      <c r="W58" s="231"/>
      <c r="X58" s="231"/>
      <c r="Y58" s="59"/>
    </row>
    <row r="59" spans="1:25" ht="15" hidden="1" customHeight="1">
      <c r="A59" s="43"/>
      <c r="B59" s="78"/>
      <c r="C59" s="77"/>
      <c r="D59" s="61"/>
      <c r="E59" s="1135"/>
      <c r="F59" s="1135"/>
      <c r="G59" s="1135"/>
      <c r="H59" s="1130"/>
      <c r="I59" s="1131"/>
      <c r="J59" s="1131"/>
      <c r="K59" s="1131"/>
      <c r="L59" s="1131"/>
      <c r="M59" s="1131"/>
      <c r="N59" s="1131"/>
      <c r="O59" s="1131"/>
      <c r="P59" s="1131"/>
      <c r="Q59" s="1131"/>
      <c r="R59" s="1131"/>
      <c r="S59" s="1131"/>
      <c r="T59" s="1131"/>
      <c r="U59" s="1131"/>
      <c r="V59" s="1131"/>
      <c r="W59" s="1131"/>
      <c r="X59" s="1131"/>
      <c r="Y59" s="59"/>
    </row>
    <row r="60" spans="1:25" ht="15" hidden="1" customHeight="1">
      <c r="A60" s="43"/>
      <c r="B60" s="78"/>
      <c r="C60" s="77"/>
      <c r="D60" s="61"/>
      <c r="E60" s="1134"/>
      <c r="F60" s="1134"/>
      <c r="G60" s="1134"/>
      <c r="H60" s="1129"/>
      <c r="I60" s="1129"/>
      <c r="J60" s="1129"/>
      <c r="K60" s="1129"/>
      <c r="L60" s="1129"/>
      <c r="M60" s="1129"/>
      <c r="N60" s="1129"/>
      <c r="O60" s="1129"/>
      <c r="P60" s="1129"/>
      <c r="Q60" s="1129"/>
      <c r="R60" s="1129"/>
      <c r="S60" s="1129"/>
      <c r="T60" s="1129"/>
      <c r="U60" s="1129"/>
      <c r="V60" s="1129"/>
      <c r="W60" s="1129"/>
      <c r="X60" s="1129"/>
      <c r="Y60" s="59"/>
    </row>
    <row r="61" spans="1:25" ht="15" hidden="1">
      <c r="A61" s="43"/>
      <c r="B61" s="78"/>
      <c r="C61" s="77"/>
      <c r="D61" s="61"/>
      <c r="E61" s="70"/>
      <c r="F61" s="68"/>
      <c r="G61" s="69"/>
      <c r="H61" s="1129"/>
      <c r="I61" s="1129"/>
      <c r="J61" s="1129"/>
      <c r="K61" s="1129"/>
      <c r="L61" s="1129"/>
      <c r="M61" s="1129"/>
      <c r="N61" s="1129"/>
      <c r="O61" s="1129"/>
      <c r="P61" s="1129"/>
      <c r="Q61" s="1129"/>
      <c r="R61" s="1129"/>
      <c r="S61" s="1129"/>
      <c r="T61" s="1129"/>
      <c r="U61" s="1129"/>
      <c r="V61" s="1129"/>
      <c r="W61" s="1129"/>
      <c r="X61" s="1129"/>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3" t="s">
        <v>396</v>
      </c>
      <c r="F70" s="1133"/>
      <c r="G70" s="1133"/>
      <c r="H70" s="1133"/>
      <c r="I70" s="1133"/>
      <c r="J70" s="1133"/>
      <c r="K70" s="1133"/>
      <c r="L70" s="1133"/>
      <c r="M70" s="1133"/>
      <c r="N70" s="1133"/>
      <c r="O70" s="1133"/>
      <c r="P70" s="1133"/>
      <c r="Q70" s="1133"/>
      <c r="R70" s="1133"/>
      <c r="S70" s="1133"/>
      <c r="T70" s="1133"/>
      <c r="U70" s="450"/>
      <c r="V70" s="450"/>
      <c r="W70" s="450"/>
      <c r="X70" s="450"/>
      <c r="Y70" s="59"/>
    </row>
    <row r="71" spans="1:25" ht="15" hidden="1">
      <c r="A71" s="43"/>
      <c r="B71" s="78"/>
      <c r="C71" s="77"/>
      <c r="D71" s="61"/>
      <c r="E71" s="1133" t="s">
        <v>587</v>
      </c>
      <c r="F71" s="1133"/>
      <c r="G71" s="1133"/>
      <c r="H71" s="1133"/>
      <c r="I71" s="1133"/>
      <c r="J71" s="1133"/>
      <c r="K71" s="1133"/>
      <c r="L71" s="1133"/>
      <c r="M71" s="1133"/>
      <c r="N71" s="1133"/>
      <c r="O71" s="1133"/>
      <c r="P71" s="1133"/>
      <c r="Q71" s="1133"/>
      <c r="R71" s="1133"/>
      <c r="S71" s="1133"/>
      <c r="T71" s="1133"/>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3" t="s">
        <v>395</v>
      </c>
      <c r="F81" s="1133"/>
      <c r="G81" s="1133"/>
      <c r="H81" s="1133"/>
      <c r="I81" s="1133"/>
      <c r="J81" s="1133"/>
      <c r="K81" s="1133"/>
      <c r="L81" s="1133"/>
      <c r="M81" s="1133"/>
      <c r="N81" s="1133"/>
      <c r="O81" s="1133"/>
      <c r="P81" s="1133"/>
      <c r="Q81" s="1133"/>
      <c r="R81" s="1133"/>
      <c r="S81" s="1133"/>
      <c r="T81" s="1133"/>
      <c r="U81" s="1133"/>
      <c r="V81" s="231"/>
      <c r="W81" s="231"/>
      <c r="X81" s="231"/>
      <c r="Y81" s="59"/>
    </row>
    <row r="82" spans="1:25" ht="15" hidden="1" customHeight="1">
      <c r="A82" s="43"/>
      <c r="B82" s="78"/>
      <c r="C82" s="77"/>
      <c r="D82" s="61"/>
      <c r="E82" s="1134"/>
      <c r="F82" s="1134"/>
      <c r="G82" s="1134"/>
      <c r="H82" s="1130"/>
      <c r="I82" s="1131"/>
      <c r="J82" s="1131"/>
      <c r="K82" s="1131"/>
      <c r="L82" s="1131"/>
      <c r="M82" s="1131"/>
      <c r="N82" s="1131"/>
      <c r="O82" s="1131"/>
      <c r="P82" s="1131"/>
      <c r="Q82" s="1131"/>
      <c r="R82" s="1131"/>
      <c r="S82" s="1131"/>
      <c r="T82" s="1131"/>
      <c r="U82" s="1131"/>
      <c r="V82" s="1131"/>
      <c r="W82" s="1131"/>
      <c r="X82" s="1131"/>
      <c r="Y82" s="59"/>
    </row>
    <row r="83" spans="1:25" ht="15" hidden="1" customHeight="1">
      <c r="A83" s="43"/>
      <c r="B83" s="78"/>
      <c r="C83" s="77"/>
      <c r="D83" s="61"/>
      <c r="Y83" s="59"/>
    </row>
    <row r="84" spans="1:25" ht="15" hidden="1" customHeight="1">
      <c r="A84" s="43"/>
      <c r="B84" s="78"/>
      <c r="C84" s="77"/>
      <c r="D84" s="61"/>
      <c r="E84" s="70"/>
      <c r="F84" s="68"/>
      <c r="G84" s="69"/>
      <c r="H84" s="1129"/>
      <c r="I84" s="1129"/>
      <c r="J84" s="1129"/>
      <c r="K84" s="1129"/>
      <c r="L84" s="1129"/>
      <c r="M84" s="1129"/>
      <c r="N84" s="1129"/>
      <c r="O84" s="1129"/>
      <c r="P84" s="1129"/>
      <c r="Q84" s="1129"/>
      <c r="R84" s="1129"/>
      <c r="S84" s="1129"/>
      <c r="T84" s="1129"/>
      <c r="U84" s="1129"/>
      <c r="V84" s="1129"/>
      <c r="W84" s="1129"/>
      <c r="X84" s="1129"/>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customHeight="1">
      <c r="A98" s="43"/>
      <c r="B98" s="78"/>
      <c r="C98" s="77"/>
      <c r="D98" s="61"/>
      <c r="E98" s="1137" t="s">
        <v>235</v>
      </c>
      <c r="F98" s="1137"/>
      <c r="G98" s="1137"/>
      <c r="H98" s="1137"/>
      <c r="I98" s="1137"/>
      <c r="J98" s="1137"/>
      <c r="K98" s="1137"/>
      <c r="L98" s="1137"/>
      <c r="M98" s="1137"/>
      <c r="N98" s="1137"/>
      <c r="O98" s="1137"/>
      <c r="P98" s="1137"/>
      <c r="Q98" s="1137"/>
      <c r="R98" s="1137"/>
      <c r="S98" s="1137"/>
      <c r="T98" s="1137"/>
      <c r="U98" s="1137"/>
      <c r="V98" s="1137"/>
      <c r="W98" s="1137"/>
      <c r="X98" s="1137"/>
      <c r="Y98" s="59"/>
    </row>
    <row r="99" spans="1:27" ht="15"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customHeight="1">
      <c r="A100" s="43"/>
      <c r="B100" s="78"/>
      <c r="C100" s="77"/>
      <c r="D100" s="61"/>
      <c r="E100" s="64"/>
      <c r="F100" s="1136" t="s">
        <v>234</v>
      </c>
      <c r="G100" s="1136"/>
      <c r="H100" s="1136"/>
      <c r="I100" s="1136"/>
      <c r="J100" s="1136"/>
      <c r="K100" s="1136"/>
      <c r="L100" s="1136"/>
      <c r="M100" s="1136"/>
      <c r="N100" s="1136"/>
      <c r="O100" s="1136"/>
      <c r="P100" s="1136"/>
      <c r="Q100" s="1136"/>
      <c r="R100" s="1136"/>
      <c r="S100" s="1136"/>
      <c r="T100" s="62"/>
      <c r="U100" s="60"/>
      <c r="V100" s="60"/>
      <c r="W100" s="60"/>
      <c r="X100" s="60"/>
      <c r="Y100" s="59"/>
      <c r="AA100" s="79" t="s">
        <v>232</v>
      </c>
    </row>
    <row r="101" spans="1:27" ht="15"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c r="A102" s="43"/>
      <c r="B102" s="78"/>
      <c r="C102" s="77"/>
      <c r="D102" s="61"/>
      <c r="E102" s="60"/>
      <c r="F102" s="1136" t="s">
        <v>233</v>
      </c>
      <c r="G102" s="1136"/>
      <c r="H102" s="1136"/>
      <c r="I102" s="1136"/>
      <c r="J102" s="1136"/>
      <c r="K102" s="1136"/>
      <c r="L102" s="1136"/>
      <c r="M102" s="1136"/>
      <c r="N102" s="1136"/>
      <c r="O102" s="1136"/>
      <c r="P102" s="1136"/>
      <c r="Q102" s="1136"/>
      <c r="R102" s="1136"/>
      <c r="S102" s="1136"/>
      <c r="T102" s="1136"/>
      <c r="U102" s="1136"/>
      <c r="V102" s="1136"/>
      <c r="W102" s="1136"/>
      <c r="X102" s="1136"/>
      <c r="Y102" s="59"/>
    </row>
    <row r="103" spans="1:27" ht="15">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algorithmName="SHA-512" hashValue="L5tS6OnVSSQMJFVQwmkYNnhitEky9SJWXFdpBC8hgYhaRZ5hECqU+ZJCuBXSrBw6A+J5/7umQarNPSOofao/eg==" saltValue="B1MrOMRl9xcWEwAoJLwiVw==" spinCount="100000"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xr:uid="{00000000-0004-0000-0200-000000000000}"/>
    <hyperlink ref="E58:U58" location="Инструкция!A1" tooltip="http://sp.eias.ru/index.php?a=add&amp;catid=76" display="Обратиться за помощью в службу технической поддержки" xr:uid="{00000000-0004-0000-0200-000001000000}"/>
    <hyperlink ref="E70:T70" location="Инструкция!A1" tooltip="http://support.eias.ru/knowledgebase.php?article=28" display="Инструкция по загрузке сопроводительных материалов" xr:uid="{00000000-0004-0000-0200-000002000000}"/>
    <hyperlink ref="E71:T71" location="Инструкция!A1" tooltip="http://eias.ru/files/shablon/FAS_JKH_OPEN_INFO_PRICE_WARM.pdf" display="Инструкция по работе с отчетной формой" xr:uid="{00000000-0004-0000-0200-000003000000}"/>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4" t="s">
        <v>491</v>
      </c>
      <c r="G2" s="1205"/>
      <c r="H2" s="1206"/>
      <c r="I2" s="436"/>
    </row>
    <row r="3" spans="1:20" ht="3" customHeight="1"/>
    <row r="4" spans="1:20" s="190" customFormat="1" ht="11.25">
      <c r="A4" s="214"/>
      <c r="B4" s="214"/>
      <c r="C4" s="214"/>
      <c r="D4" s="214"/>
      <c r="F4" s="1161" t="s">
        <v>454</v>
      </c>
      <c r="G4" s="1161"/>
      <c r="H4" s="1161"/>
      <c r="I4" s="1207"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7"/>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24.05.2022</v>
      </c>
      <c r="I7" s="196" t="s">
        <v>493</v>
      </c>
      <c r="J7" s="334"/>
      <c r="K7" s="214"/>
      <c r="L7" s="214"/>
      <c r="M7" s="214"/>
      <c r="N7" s="214"/>
      <c r="O7" s="214"/>
      <c r="P7" s="214"/>
      <c r="Q7" s="214"/>
      <c r="R7" s="214"/>
      <c r="S7" s="214"/>
      <c r="T7" s="214"/>
    </row>
    <row r="8" spans="1:20" s="190" customFormat="1" ht="45">
      <c r="A8" s="1208">
        <v>1</v>
      </c>
      <c r="B8" s="214"/>
      <c r="C8" s="214"/>
      <c r="D8" s="214"/>
      <c r="F8" s="335" t="str">
        <f>"2." &amp;mergeValue(A8)</f>
        <v>2.1</v>
      </c>
      <c r="G8" s="417" t="s">
        <v>494</v>
      </c>
      <c r="H8" s="317"/>
      <c r="I8" s="196" t="s">
        <v>591</v>
      </c>
      <c r="J8" s="334"/>
      <c r="K8" s="214"/>
      <c r="L8" s="214"/>
      <c r="M8" s="214"/>
      <c r="N8" s="214"/>
      <c r="O8" s="214"/>
      <c r="P8" s="214"/>
      <c r="Q8" s="214"/>
      <c r="R8" s="214"/>
      <c r="S8" s="214"/>
      <c r="T8" s="214"/>
    </row>
    <row r="9" spans="1:20" s="190" customFormat="1" ht="22.5">
      <c r="A9" s="1208"/>
      <c r="B9" s="214"/>
      <c r="C9" s="214"/>
      <c r="D9" s="214"/>
      <c r="F9" s="335" t="str">
        <f>"3." &amp;mergeValue(A9)</f>
        <v>3.1</v>
      </c>
      <c r="G9" s="417" t="s">
        <v>495</v>
      </c>
      <c r="H9" s="317"/>
      <c r="I9" s="196" t="s">
        <v>589</v>
      </c>
      <c r="J9" s="334"/>
      <c r="K9" s="214"/>
      <c r="L9" s="214"/>
      <c r="M9" s="214"/>
      <c r="N9" s="214"/>
      <c r="O9" s="214"/>
      <c r="P9" s="214"/>
      <c r="Q9" s="214"/>
      <c r="R9" s="214"/>
      <c r="S9" s="214"/>
      <c r="T9" s="214"/>
    </row>
    <row r="10" spans="1:20" s="190" customFormat="1" ht="22.5">
      <c r="A10" s="1208"/>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8"/>
      <c r="B11" s="1208">
        <v>1</v>
      </c>
      <c r="C11" s="344"/>
      <c r="D11" s="344"/>
      <c r="F11" s="335" t="str">
        <f>"4."&amp;mergeValue(A11) &amp;"."&amp;mergeValue(B11)</f>
        <v>4.1.1</v>
      </c>
      <c r="G11" s="324" t="s">
        <v>593</v>
      </c>
      <c r="H11" s="317" t="str">
        <f>IF(region_name="","",region_name)</f>
        <v>г.Санкт-Петербург</v>
      </c>
      <c r="I11" s="196" t="s">
        <v>499</v>
      </c>
      <c r="J11" s="334"/>
      <c r="K11" s="214"/>
      <c r="L11" s="214"/>
      <c r="M11" s="214"/>
      <c r="N11" s="214"/>
      <c r="O11" s="214"/>
      <c r="P11" s="214"/>
      <c r="Q11" s="214"/>
      <c r="R11" s="214"/>
      <c r="S11" s="214"/>
      <c r="T11" s="214"/>
    </row>
    <row r="12" spans="1:20" s="190" customFormat="1" ht="22.5">
      <c r="A12" s="1208"/>
      <c r="B12" s="1208"/>
      <c r="C12" s="1208">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8"/>
      <c r="B13" s="1208"/>
      <c r="C13" s="1208"/>
      <c r="D13" s="344">
        <v>1</v>
      </c>
      <c r="F13" s="335" t="str">
        <f>"4."&amp;mergeValue(A13) &amp;"."&amp;mergeValue(B13)&amp;"."&amp;mergeValue(C13)&amp;"."&amp;mergeValue(D13)</f>
        <v>4.1.1.1.1</v>
      </c>
      <c r="G13" s="420" t="s">
        <v>498</v>
      </c>
      <c r="H13" s="317"/>
      <c r="I13" s="1209" t="s">
        <v>592</v>
      </c>
      <c r="J13" s="334"/>
      <c r="K13" s="214"/>
      <c r="L13" s="214"/>
      <c r="M13" s="214"/>
      <c r="N13" s="214"/>
      <c r="O13" s="214"/>
      <c r="P13" s="214"/>
      <c r="Q13" s="214"/>
      <c r="R13" s="214"/>
      <c r="S13" s="214"/>
      <c r="T13" s="214"/>
    </row>
    <row r="14" spans="1:20" s="190" customFormat="1" ht="18.75">
      <c r="A14" s="1208"/>
      <c r="B14" s="1208"/>
      <c r="C14" s="1208"/>
      <c r="D14" s="344"/>
      <c r="F14" s="338"/>
      <c r="G14" s="150" t="s">
        <v>4</v>
      </c>
      <c r="H14" s="343"/>
      <c r="I14" s="1209"/>
      <c r="J14" s="334"/>
      <c r="K14" s="214"/>
      <c r="L14" s="214"/>
      <c r="M14" s="214"/>
      <c r="N14" s="214"/>
      <c r="O14" s="214"/>
      <c r="P14" s="214"/>
      <c r="Q14" s="214"/>
      <c r="R14" s="214"/>
      <c r="S14" s="214"/>
      <c r="T14" s="214"/>
    </row>
    <row r="15" spans="1:20" s="190" customFormat="1" ht="18.75">
      <c r="A15" s="1208"/>
      <c r="B15" s="1208"/>
      <c r="C15" s="344"/>
      <c r="D15" s="344"/>
      <c r="F15" s="421"/>
      <c r="G15" s="195" t="s">
        <v>403</v>
      </c>
      <c r="H15" s="422"/>
      <c r="I15" s="423"/>
      <c r="J15" s="334"/>
      <c r="K15" s="214"/>
      <c r="L15" s="214"/>
      <c r="M15" s="214"/>
      <c r="N15" s="214"/>
      <c r="O15" s="214"/>
      <c r="P15" s="214"/>
      <c r="Q15" s="214"/>
      <c r="R15" s="214"/>
      <c r="S15" s="214"/>
      <c r="T15" s="214"/>
    </row>
    <row r="16" spans="1:20" s="190" customFormat="1" ht="18.75">
      <c r="A16" s="1208"/>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3" t="s">
        <v>594</v>
      </c>
      <c r="H19" s="1203"/>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D00-000000000000}">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10"/>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24" t="s">
        <v>687</v>
      </c>
      <c r="M5" s="1224"/>
      <c r="N5" s="1224"/>
      <c r="O5" s="1224"/>
      <c r="P5" s="1224"/>
      <c r="Q5" s="1224"/>
      <c r="R5" s="1224"/>
      <c r="S5" s="1224"/>
      <c r="T5" s="1224"/>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59" t="str">
        <f>IF(NameOrPr_ch="",IF(NameOrPr="","",NameOrPr),NameOrPr_ch)</f>
        <v>Комитет по тарифам Санкт-Петербурга</v>
      </c>
      <c r="P7" s="1260"/>
      <c r="Q7" s="1260"/>
      <c r="R7" s="1260"/>
      <c r="S7" s="1260"/>
      <c r="T7" s="1261"/>
      <c r="U7" s="669"/>
      <c r="Y7" s="1015"/>
      <c r="Z7" s="507"/>
      <c r="AA7" s="507"/>
      <c r="AB7" s="507"/>
      <c r="AC7" s="507"/>
    </row>
    <row r="8" spans="1:29" s="572" customFormat="1" ht="18.75">
      <c r="A8" s="592"/>
      <c r="B8" s="592"/>
      <c r="C8" s="592"/>
      <c r="D8" s="592"/>
      <c r="E8" s="592"/>
      <c r="F8" s="592"/>
      <c r="G8" s="592"/>
      <c r="H8" s="592"/>
      <c r="L8" s="501"/>
      <c r="M8" s="619" t="s">
        <v>597</v>
      </c>
      <c r="N8" s="668"/>
      <c r="O8" s="1259" t="str">
        <f>IF(datePr_ch="",IF(datePr="","",datePr),datePr_ch)</f>
        <v>10.12.2021</v>
      </c>
      <c r="P8" s="1260"/>
      <c r="Q8" s="1260"/>
      <c r="R8" s="1260"/>
      <c r="S8" s="1260"/>
      <c r="T8" s="1261"/>
      <c r="U8" s="669"/>
      <c r="Y8" s="1015"/>
      <c r="Z8" s="592"/>
      <c r="AA8" s="592"/>
      <c r="AB8" s="592"/>
      <c r="AC8" s="592"/>
    </row>
    <row r="9" spans="1:29" s="493" customFormat="1" ht="18.75">
      <c r="A9" s="507"/>
      <c r="B9" s="507"/>
      <c r="C9" s="507"/>
      <c r="D9" s="507"/>
      <c r="E9" s="507"/>
      <c r="F9" s="507"/>
      <c r="G9" s="507"/>
      <c r="H9" s="507"/>
      <c r="L9" s="554"/>
      <c r="M9" s="619" t="s">
        <v>596</v>
      </c>
      <c r="N9" s="668"/>
      <c r="O9" s="1259" t="str">
        <f>IF(numberPr_ch="",IF(numberPr="","",numberPr),numberPr_ch)</f>
        <v>№ 190-р</v>
      </c>
      <c r="P9" s="1260"/>
      <c r="Q9" s="1260"/>
      <c r="R9" s="1260"/>
      <c r="S9" s="1260"/>
      <c r="T9" s="1261"/>
      <c r="U9" s="669"/>
      <c r="Y9" s="1015"/>
      <c r="Z9" s="507"/>
      <c r="AA9" s="507"/>
      <c r="AB9" s="507"/>
      <c r="AC9" s="507"/>
    </row>
    <row r="10" spans="1:29" s="493" customFormat="1" ht="18.75">
      <c r="A10" s="507"/>
      <c r="B10" s="507"/>
      <c r="C10" s="507"/>
      <c r="D10" s="507"/>
      <c r="E10" s="507"/>
      <c r="F10" s="507"/>
      <c r="G10" s="507"/>
      <c r="H10" s="507"/>
      <c r="L10" s="554"/>
      <c r="M10" s="619" t="s">
        <v>501</v>
      </c>
      <c r="N10" s="668"/>
      <c r="O10" s="1259" t="str">
        <f>IF(IstPub_ch="",IF(IstPub="","",IstPub),IstPub_ch)</f>
        <v>https://www.gov.spb.ru/</v>
      </c>
      <c r="P10" s="1260"/>
      <c r="Q10" s="1260"/>
      <c r="R10" s="1260"/>
      <c r="S10" s="1260"/>
      <c r="T10" s="1261"/>
      <c r="U10" s="669"/>
      <c r="Y10" s="1015"/>
      <c r="Z10" s="507"/>
      <c r="AA10" s="507"/>
      <c r="AB10" s="507"/>
      <c r="AC10" s="507"/>
    </row>
    <row r="11" spans="1:29" s="615" customFormat="1" ht="18.75" hidden="1">
      <c r="A11" s="616"/>
      <c r="B11" s="616"/>
      <c r="C11" s="616"/>
      <c r="D11" s="616"/>
      <c r="E11" s="616"/>
      <c r="F11" s="616"/>
      <c r="G11" s="616"/>
      <c r="H11" s="616"/>
      <c r="L11" s="754"/>
      <c r="M11" s="752"/>
      <c r="O11" s="751"/>
      <c r="P11" s="751"/>
      <c r="Q11" s="773" t="s">
        <v>722</v>
      </c>
      <c r="R11" s="773" t="s">
        <v>723</v>
      </c>
      <c r="S11" s="751"/>
      <c r="T11" s="751"/>
      <c r="U11" s="669"/>
      <c r="Y11" s="775"/>
      <c r="Z11" s="616"/>
      <c r="AA11" s="616"/>
      <c r="AB11" s="616"/>
      <c r="AC11" s="616"/>
    </row>
    <row r="12" spans="1:29" s="493" customFormat="1" ht="11.25" hidden="1">
      <c r="A12" s="507"/>
      <c r="B12" s="507"/>
      <c r="C12" s="507"/>
      <c r="D12" s="507"/>
      <c r="E12" s="507"/>
      <c r="F12" s="507"/>
      <c r="G12" s="507"/>
      <c r="H12" s="507"/>
      <c r="L12" s="1225"/>
      <c r="M12" s="1225"/>
      <c r="N12" s="490"/>
      <c r="O12" s="769"/>
      <c r="P12" s="769"/>
      <c r="Q12" s="769"/>
      <c r="R12" s="769"/>
      <c r="S12" s="769"/>
      <c r="T12" s="769"/>
      <c r="U12" s="488"/>
      <c r="V12" s="505" t="s">
        <v>373</v>
      </c>
      <c r="Y12" s="1015"/>
      <c r="Z12" s="507"/>
      <c r="AA12" s="507"/>
      <c r="AB12" s="507"/>
      <c r="AC12" s="507"/>
    </row>
    <row r="13" spans="1:29" ht="15" customHeight="1">
      <c r="J13" s="483"/>
      <c r="K13" s="483"/>
      <c r="L13" s="479"/>
      <c r="M13" s="479"/>
      <c r="N13" s="479"/>
      <c r="O13" s="601"/>
      <c r="P13" s="601"/>
      <c r="Q13" s="1253"/>
      <c r="R13" s="1253"/>
      <c r="S13" s="1253"/>
      <c r="T13" s="1253"/>
      <c r="U13" s="1253"/>
      <c r="V13" s="1253"/>
    </row>
    <row r="14" spans="1:29">
      <c r="J14" s="483"/>
      <c r="K14" s="483"/>
      <c r="L14" s="1161" t="s">
        <v>454</v>
      </c>
      <c r="M14" s="1161"/>
      <c r="N14" s="1161"/>
      <c r="O14" s="1161"/>
      <c r="P14" s="1161"/>
      <c r="Q14" s="1161"/>
      <c r="R14" s="1161"/>
      <c r="S14" s="1161"/>
      <c r="T14" s="1161"/>
      <c r="U14" s="1161"/>
      <c r="V14" s="1161"/>
      <c r="W14" s="1161"/>
      <c r="X14" s="1161" t="s">
        <v>455</v>
      </c>
    </row>
    <row r="15" spans="1:29" ht="14.25" customHeight="1">
      <c r="J15" s="483"/>
      <c r="K15" s="483"/>
      <c r="L15" s="1237" t="s">
        <v>92</v>
      </c>
      <c r="M15" s="1237" t="s">
        <v>627</v>
      </c>
      <c r="N15" s="536"/>
      <c r="O15" s="1237" t="s">
        <v>628</v>
      </c>
      <c r="P15" s="1276" t="s">
        <v>629</v>
      </c>
      <c r="Q15" s="1276" t="s">
        <v>642</v>
      </c>
      <c r="R15" s="1276"/>
      <c r="S15" s="1276"/>
      <c r="T15" s="1276"/>
      <c r="U15" s="1276"/>
      <c r="V15" s="1237" t="s">
        <v>341</v>
      </c>
      <c r="W15" s="1252" t="s">
        <v>275</v>
      </c>
      <c r="X15" s="1161"/>
    </row>
    <row r="16" spans="1:29" s="525" customFormat="1" ht="25.5" customHeight="1">
      <c r="A16" s="587"/>
      <c r="B16" s="587"/>
      <c r="C16" s="587"/>
      <c r="D16" s="587"/>
      <c r="E16" s="587"/>
      <c r="F16" s="587"/>
      <c r="G16" s="593"/>
      <c r="H16" s="593"/>
      <c r="I16" s="533"/>
      <c r="J16" s="531"/>
      <c r="K16" s="531"/>
      <c r="L16" s="1237"/>
      <c r="M16" s="1237"/>
      <c r="N16" s="536"/>
      <c r="O16" s="1237"/>
      <c r="P16" s="1276"/>
      <c r="Q16" s="1276" t="s">
        <v>680</v>
      </c>
      <c r="R16" s="1276"/>
      <c r="S16" s="1267" t="s">
        <v>655</v>
      </c>
      <c r="T16" s="1267"/>
      <c r="U16" s="1267"/>
      <c r="V16" s="1237"/>
      <c r="W16" s="1252"/>
      <c r="X16" s="1161"/>
      <c r="Y16" s="1010"/>
      <c r="Z16" s="587"/>
      <c r="AA16" s="587"/>
      <c r="AB16" s="587"/>
      <c r="AC16" s="587"/>
    </row>
    <row r="17" spans="1:29" ht="14.25" customHeight="1">
      <c r="J17" s="483"/>
      <c r="K17" s="483"/>
      <c r="L17" s="1237"/>
      <c r="M17" s="1237"/>
      <c r="N17" s="536"/>
      <c r="O17" s="1237"/>
      <c r="P17" s="1276"/>
      <c r="Q17" s="536" t="s">
        <v>678</v>
      </c>
      <c r="R17" s="536" t="s">
        <v>679</v>
      </c>
      <c r="S17" s="538" t="s">
        <v>274</v>
      </c>
      <c r="T17" s="1264" t="s">
        <v>273</v>
      </c>
      <c r="U17" s="1264"/>
      <c r="V17" s="1237"/>
      <c r="W17" s="1252"/>
      <c r="X17" s="1161"/>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69">
        <f t="shared" ca="1" si="0"/>
        <v>8</v>
      </c>
      <c r="U18" s="1269"/>
      <c r="V18" s="489">
        <f ca="1">OFFSET(V18,0,-2)+1</f>
        <v>9</v>
      </c>
      <c r="W18" s="525"/>
      <c r="X18" s="489">
        <f ca="1">OFFSET(X18,0,-2)+1</f>
        <v>10</v>
      </c>
    </row>
    <row r="19" spans="1:29" ht="22.5">
      <c r="A19" s="1210">
        <v>1</v>
      </c>
      <c r="B19" s="982"/>
      <c r="C19" s="982"/>
      <c r="D19" s="982"/>
      <c r="E19" s="982"/>
      <c r="F19" s="982"/>
      <c r="G19" s="983"/>
      <c r="H19" s="983"/>
      <c r="I19" s="985"/>
      <c r="J19" s="977"/>
      <c r="K19" s="977"/>
      <c r="L19" s="595">
        <f>mergeValue(A19)</f>
        <v>1</v>
      </c>
      <c r="M19" s="643" t="s">
        <v>20</v>
      </c>
      <c r="N19" s="582"/>
      <c r="O19" s="1254"/>
      <c r="P19" s="1254"/>
      <c r="Q19" s="1254"/>
      <c r="R19" s="1254"/>
      <c r="S19" s="1254"/>
      <c r="T19" s="1254"/>
      <c r="U19" s="1254"/>
      <c r="V19" s="1254"/>
      <c r="W19" s="1254"/>
      <c r="X19" s="583" t="s">
        <v>476</v>
      </c>
    </row>
    <row r="20" spans="1:29" ht="22.5">
      <c r="A20" s="1210"/>
      <c r="B20" s="1210">
        <v>1</v>
      </c>
      <c r="C20" s="982"/>
      <c r="D20" s="982"/>
      <c r="E20" s="982"/>
      <c r="F20" s="982"/>
      <c r="G20" s="987"/>
      <c r="H20" s="984"/>
      <c r="I20" s="989"/>
      <c r="J20" s="974"/>
      <c r="K20" s="973"/>
      <c r="L20" s="595" t="str">
        <f>mergeValue(A20) &amp;"."&amp; mergeValue(B20)</f>
        <v>1.1</v>
      </c>
      <c r="M20" s="548" t="s">
        <v>16</v>
      </c>
      <c r="N20" s="582"/>
      <c r="O20" s="1254"/>
      <c r="P20" s="1254"/>
      <c r="Q20" s="1254"/>
      <c r="R20" s="1254"/>
      <c r="S20" s="1254"/>
      <c r="T20" s="1254"/>
      <c r="U20" s="1254"/>
      <c r="V20" s="1254"/>
      <c r="W20" s="1254"/>
      <c r="X20" s="583" t="s">
        <v>477</v>
      </c>
    </row>
    <row r="21" spans="1:29" ht="22.5">
      <c r="A21" s="1210"/>
      <c r="B21" s="1210"/>
      <c r="C21" s="1210">
        <v>1</v>
      </c>
      <c r="D21" s="982"/>
      <c r="E21" s="982"/>
      <c r="F21" s="982"/>
      <c r="G21" s="987"/>
      <c r="H21" s="984"/>
      <c r="I21" s="990"/>
      <c r="J21" s="974"/>
      <c r="K21" s="973"/>
      <c r="L21" s="595" t="str">
        <f>mergeValue(A21) &amp;"."&amp; mergeValue(B21)&amp;"."&amp; mergeValue(C21)</f>
        <v>1.1.1</v>
      </c>
      <c r="M21" s="549" t="s">
        <v>7</v>
      </c>
      <c r="N21" s="582"/>
      <c r="O21" s="1254"/>
      <c r="P21" s="1254"/>
      <c r="Q21" s="1254"/>
      <c r="R21" s="1254"/>
      <c r="S21" s="1254"/>
      <c r="T21" s="1254"/>
      <c r="U21" s="1254"/>
      <c r="V21" s="1254"/>
      <c r="W21" s="1254"/>
      <c r="X21" s="583" t="s">
        <v>634</v>
      </c>
    </row>
    <row r="22" spans="1:29">
      <c r="A22" s="1210"/>
      <c r="B22" s="1210"/>
      <c r="C22" s="1210"/>
      <c r="D22" s="1210">
        <v>1</v>
      </c>
      <c r="E22" s="982"/>
      <c r="F22" s="982"/>
      <c r="G22" s="987"/>
      <c r="H22" s="984"/>
      <c r="I22" s="990"/>
      <c r="J22" s="988"/>
      <c r="K22" s="973"/>
      <c r="L22" s="595" t="str">
        <f>mergeValue(A22) &amp;"."&amp; mergeValue(B22)&amp;"."&amp; mergeValue(C22)&amp;"."&amp; mergeValue(D22)</f>
        <v>1.1.1.1</v>
      </c>
      <c r="M22" s="550" t="s">
        <v>22</v>
      </c>
      <c r="N22" s="582"/>
      <c r="O22" s="1254"/>
      <c r="P22" s="1254"/>
      <c r="Q22" s="1254"/>
      <c r="R22" s="1254"/>
      <c r="S22" s="1254"/>
      <c r="T22" s="1254"/>
      <c r="U22" s="1254"/>
      <c r="V22" s="1254"/>
      <c r="W22" s="1254"/>
      <c r="X22" s="1022" t="s">
        <v>688</v>
      </c>
    </row>
    <row r="23" spans="1:29" ht="42.95" customHeight="1">
      <c r="A23" s="1210"/>
      <c r="B23" s="1210"/>
      <c r="C23" s="1210"/>
      <c r="D23" s="1210"/>
      <c r="E23" s="982">
        <v>1</v>
      </c>
      <c r="F23" s="982"/>
      <c r="G23" s="987"/>
      <c r="H23" s="984"/>
      <c r="I23" s="990"/>
      <c r="J23" s="988"/>
      <c r="K23" s="978"/>
      <c r="L23" s="595" t="str">
        <f>mergeValue(A23) &amp;"."&amp; mergeValue(B23)&amp;"."&amp; mergeValue(C23)&amp;"."&amp; mergeValue(D23)&amp;"."&amp; mergeValue(E23)</f>
        <v>1.1.1.1.1</v>
      </c>
      <c r="M23" s="1074"/>
      <c r="N23" s="544"/>
      <c r="O23" s="1076"/>
      <c r="P23" s="1077"/>
      <c r="Q23" s="673"/>
      <c r="R23" s="673"/>
      <c r="S23" s="1101"/>
      <c r="T23" s="652" t="s">
        <v>85</v>
      </c>
      <c r="U23" s="1099"/>
      <c r="V23" s="776" t="s">
        <v>85</v>
      </c>
      <c r="W23" s="841"/>
      <c r="X23" s="1227" t="s">
        <v>689</v>
      </c>
      <c r="Y23" s="1010" t="str">
        <f>strCheckDateTwo(N23:W23)</f>
        <v/>
      </c>
    </row>
    <row r="24" spans="1:29" hidden="1">
      <c r="A24" s="1210"/>
      <c r="B24" s="1210"/>
      <c r="C24" s="1210"/>
      <c r="D24" s="1210"/>
      <c r="E24" s="982"/>
      <c r="F24" s="982"/>
      <c r="G24" s="987"/>
      <c r="H24" s="984"/>
      <c r="I24" s="990"/>
      <c r="J24" s="988"/>
      <c r="K24" s="978"/>
      <c r="L24" s="633"/>
      <c r="M24" s="563"/>
      <c r="N24" s="648"/>
      <c r="O24" s="648"/>
      <c r="P24" s="648"/>
      <c r="Q24" s="648"/>
      <c r="R24" s="586" t="str">
        <f>S23 &amp; "-" &amp; U23</f>
        <v>-</v>
      </c>
      <c r="S24" s="514"/>
      <c r="T24" s="588"/>
      <c r="U24" s="514"/>
      <c r="V24" s="648"/>
      <c r="W24" s="840"/>
      <c r="X24" s="1228"/>
    </row>
    <row r="25" spans="1:29" ht="15" customHeight="1">
      <c r="A25" s="1210"/>
      <c r="B25" s="1210"/>
      <c r="C25" s="1210"/>
      <c r="D25" s="1210"/>
      <c r="E25" s="982"/>
      <c r="F25" s="982"/>
      <c r="G25" s="987"/>
      <c r="H25" s="984"/>
      <c r="I25" s="990"/>
      <c r="J25" s="988"/>
      <c r="K25" s="978"/>
      <c r="L25" s="540"/>
      <c r="M25" s="553" t="s">
        <v>5</v>
      </c>
      <c r="N25" s="551"/>
      <c r="O25" s="547"/>
      <c r="P25" s="547"/>
      <c r="Q25" s="547"/>
      <c r="R25" s="547"/>
      <c r="S25" s="575"/>
      <c r="T25" s="566"/>
      <c r="U25" s="565"/>
      <c r="V25" s="551"/>
      <c r="W25" s="551"/>
      <c r="X25" s="1229"/>
    </row>
    <row r="26" spans="1:29" s="477" customFormat="1" ht="15" customHeight="1">
      <c r="A26" s="1210"/>
      <c r="B26" s="1210"/>
      <c r="C26" s="1210"/>
      <c r="D26" s="986"/>
      <c r="E26" s="986"/>
      <c r="F26" s="986"/>
      <c r="G26" s="987"/>
      <c r="H26" s="986"/>
      <c r="I26" s="990"/>
      <c r="J26" s="976"/>
      <c r="K26" s="980"/>
      <c r="L26" s="540"/>
      <c r="M26" s="552" t="s">
        <v>17</v>
      </c>
      <c r="N26" s="551"/>
      <c r="O26" s="547"/>
      <c r="P26" s="547"/>
      <c r="Q26" s="547"/>
      <c r="R26" s="547"/>
      <c r="S26" s="575"/>
      <c r="T26" s="566"/>
      <c r="U26" s="565"/>
      <c r="V26" s="551"/>
      <c r="W26" s="566"/>
      <c r="X26" s="1006"/>
      <c r="Y26" s="1079"/>
      <c r="Z26" s="503"/>
      <c r="AA26" s="503"/>
      <c r="AB26" s="503"/>
      <c r="AC26" s="503"/>
    </row>
    <row r="27" spans="1:29" s="477" customFormat="1" ht="15" customHeight="1">
      <c r="A27" s="1210"/>
      <c r="B27" s="1210"/>
      <c r="C27" s="986"/>
      <c r="D27" s="986"/>
      <c r="E27" s="986"/>
      <c r="F27" s="986"/>
      <c r="G27" s="987"/>
      <c r="H27" s="986"/>
      <c r="I27" s="981"/>
      <c r="J27" s="976"/>
      <c r="K27" s="980"/>
      <c r="L27" s="540"/>
      <c r="M27" s="551" t="s">
        <v>18</v>
      </c>
      <c r="N27" s="551"/>
      <c r="O27" s="547"/>
      <c r="P27" s="547"/>
      <c r="Q27" s="547"/>
      <c r="R27" s="547"/>
      <c r="S27" s="575"/>
      <c r="T27" s="566"/>
      <c r="U27" s="565"/>
      <c r="V27" s="551"/>
      <c r="W27" s="566"/>
      <c r="X27" s="562"/>
      <c r="Y27" s="1079"/>
      <c r="Z27" s="503"/>
      <c r="AA27" s="503"/>
      <c r="AB27" s="503"/>
      <c r="AC27" s="503"/>
    </row>
    <row r="28" spans="1:29" s="477" customFormat="1" ht="15" customHeight="1">
      <c r="A28" s="1210"/>
      <c r="B28" s="986"/>
      <c r="C28" s="986"/>
      <c r="D28" s="986"/>
      <c r="E28" s="986"/>
      <c r="F28" s="986"/>
      <c r="G28" s="987"/>
      <c r="H28" s="986"/>
      <c r="I28" s="981"/>
      <c r="J28" s="976"/>
      <c r="K28" s="980"/>
      <c r="L28" s="540"/>
      <c r="M28" s="560" t="s">
        <v>19</v>
      </c>
      <c r="N28" s="551"/>
      <c r="O28" s="547"/>
      <c r="P28" s="547"/>
      <c r="Q28" s="547"/>
      <c r="R28" s="547"/>
      <c r="S28" s="575"/>
      <c r="T28" s="566"/>
      <c r="U28" s="565"/>
      <c r="V28" s="551"/>
      <c r="W28" s="566"/>
      <c r="X28" s="562"/>
      <c r="Y28" s="1079"/>
      <c r="Z28" s="503"/>
      <c r="AA28" s="503"/>
      <c r="AB28" s="503"/>
      <c r="AC28" s="503"/>
    </row>
    <row r="29" spans="1:29" s="477" customFormat="1" ht="15" customHeight="1">
      <c r="A29" s="972"/>
      <c r="B29" s="972"/>
      <c r="C29" s="972"/>
      <c r="D29" s="972"/>
      <c r="E29" s="972"/>
      <c r="F29" s="972"/>
      <c r="G29" s="979"/>
      <c r="H29" s="980"/>
      <c r="I29" s="975"/>
      <c r="J29" s="976"/>
      <c r="K29" s="972"/>
      <c r="L29" s="540"/>
      <c r="M29" s="567" t="s">
        <v>309</v>
      </c>
      <c r="N29" s="551"/>
      <c r="O29" s="547"/>
      <c r="P29" s="547"/>
      <c r="Q29" s="547"/>
      <c r="R29" s="547"/>
      <c r="S29" s="575"/>
      <c r="T29" s="566"/>
      <c r="U29" s="565"/>
      <c r="V29" s="551"/>
      <c r="W29" s="566"/>
      <c r="X29" s="562"/>
      <c r="Y29" s="1079"/>
      <c r="Z29" s="503"/>
      <c r="AA29" s="503"/>
      <c r="AB29" s="503"/>
      <c r="AC29" s="503"/>
    </row>
    <row r="30" spans="1:29" ht="3" customHeight="1"/>
    <row r="31" spans="1:29" ht="96" customHeight="1">
      <c r="L31" s="1">
        <v>1</v>
      </c>
      <c r="M31" s="1203" t="s">
        <v>690</v>
      </c>
      <c r="N31" s="1203"/>
      <c r="O31" s="1203"/>
      <c r="P31" s="1203"/>
      <c r="Q31" s="1203"/>
      <c r="R31" s="1203"/>
      <c r="S31" s="1203"/>
      <c r="T31" s="1203"/>
      <c r="U31" s="1203"/>
      <c r="V31" s="1203"/>
      <c r="W31" s="1203"/>
      <c r="X31" s="1203"/>
      <c r="Y31" s="1100"/>
      <c r="Z31" s="518"/>
      <c r="AA31" s="518"/>
      <c r="AB31" s="518"/>
      <c r="AC31" s="518"/>
    </row>
    <row r="32" spans="1:29">
      <c r="M32" s="517"/>
      <c r="N32" s="517"/>
      <c r="O32" s="517"/>
      <c r="P32" s="517"/>
      <c r="Q32" s="517"/>
      <c r="R32" s="517"/>
      <c r="S32" s="517"/>
      <c r="T32" s="517"/>
      <c r="U32" s="517"/>
      <c r="V32" s="517"/>
      <c r="W32" s="517"/>
      <c r="X32" s="517"/>
      <c r="Y32" s="1016"/>
      <c r="Z32" s="508"/>
      <c r="AA32" s="508"/>
      <c r="AB32" s="508"/>
      <c r="AC32" s="508"/>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1E00-000000000000}"/>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xr:uid="{00000000-0002-0000-1E00-000001000000}">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xr:uid="{00000000-0002-0000-1E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xr:uid="{00000000-0002-0000-1E00-000003000000}"/>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xr:uid="{00000000-0002-0000-1E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xr:uid="{00000000-0002-0000-1E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E00-00000600000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xr:uid="{00000000-0002-0000-1E00-000007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05_11">
    <tabColor theme="0" tint="-0.249977111117893"/>
  </sheetPr>
  <dimension ref="A1:T27"/>
  <sheetViews>
    <sheetView showGridLines="0" topLeftCell="E1" zoomScaleNormal="100" workbookViewId="0">
      <selection activeCell="G26" sqref="G26"/>
    </sheetView>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4" t="s">
        <v>491</v>
      </c>
      <c r="G2" s="1205"/>
      <c r="H2" s="1206"/>
      <c r="I2" s="436"/>
    </row>
    <row r="3" spans="1:20" ht="3" customHeight="1"/>
    <row r="4" spans="1:20" s="190" customFormat="1" ht="11.25">
      <c r="A4" s="214"/>
      <c r="B4" s="214"/>
      <c r="C4" s="214"/>
      <c r="D4" s="214"/>
      <c r="F4" s="1161" t="s">
        <v>454</v>
      </c>
      <c r="G4" s="1161"/>
      <c r="H4" s="1161"/>
      <c r="I4" s="1207"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7"/>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24.05.2022</v>
      </c>
      <c r="I7" s="196" t="s">
        <v>493</v>
      </c>
      <c r="J7" s="334"/>
      <c r="K7" s="214"/>
      <c r="L7" s="214"/>
      <c r="M7" s="214"/>
      <c r="N7" s="214"/>
      <c r="O7" s="214"/>
      <c r="P7" s="214"/>
      <c r="Q7" s="214"/>
      <c r="R7" s="214"/>
      <c r="S7" s="214"/>
      <c r="T7" s="214"/>
    </row>
    <row r="8" spans="1:20" s="190" customFormat="1" ht="45">
      <c r="A8" s="1208">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591</v>
      </c>
      <c r="J8" s="334"/>
      <c r="K8" s="214"/>
      <c r="L8" s="214"/>
      <c r="M8" s="214"/>
      <c r="N8" s="214"/>
      <c r="O8" s="214"/>
      <c r="P8" s="214"/>
      <c r="Q8" s="214"/>
      <c r="R8" s="214"/>
      <c r="S8" s="214"/>
      <c r="T8" s="214"/>
    </row>
    <row r="9" spans="1:20" s="190" customFormat="1" ht="22.5">
      <c r="A9" s="1208"/>
      <c r="B9" s="214"/>
      <c r="C9" s="214"/>
      <c r="D9" s="214"/>
      <c r="F9" s="335" t="str">
        <f>"3." &amp;mergeValue(A9)</f>
        <v>3.1</v>
      </c>
      <c r="G9" s="417" t="s">
        <v>495</v>
      </c>
      <c r="H9" s="317" t="str">
        <f>IF('Перечень тарифов'!F21="","наименование отсутствует","" &amp; 'Перечень тарифов'!F21 &amp; "")</f>
        <v>Производство тепловой энергии. Некомбинированная выработка; Сбыт. Тепловая энергия</v>
      </c>
      <c r="I9" s="196" t="s">
        <v>589</v>
      </c>
      <c r="J9" s="334"/>
      <c r="K9" s="214"/>
      <c r="L9" s="214"/>
      <c r="M9" s="214"/>
      <c r="N9" s="214"/>
      <c r="O9" s="214"/>
      <c r="P9" s="214"/>
      <c r="Q9" s="214"/>
      <c r="R9" s="214"/>
      <c r="S9" s="214"/>
      <c r="T9" s="214"/>
    </row>
    <row r="10" spans="1:20" s="190" customFormat="1" ht="22.5">
      <c r="A10" s="1208"/>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8"/>
      <c r="B11" s="1208">
        <v>1</v>
      </c>
      <c r="C11" s="441"/>
      <c r="D11" s="441"/>
      <c r="F11" s="335" t="str">
        <f>"4."&amp;mergeValue(A11) &amp;"."&amp;mergeValue(B11)</f>
        <v>4.1.1</v>
      </c>
      <c r="G11" s="324" t="s">
        <v>593</v>
      </c>
      <c r="H11" s="317" t="str">
        <f>IF(region_name="","",region_name)</f>
        <v>г.Санкт-Петербург</v>
      </c>
      <c r="I11" s="196" t="s">
        <v>499</v>
      </c>
      <c r="J11" s="334"/>
      <c r="K11" s="214"/>
      <c r="L11" s="214"/>
      <c r="M11" s="214"/>
      <c r="N11" s="214"/>
      <c r="O11" s="214"/>
      <c r="P11" s="214"/>
      <c r="Q11" s="214"/>
      <c r="R11" s="214"/>
      <c r="S11" s="214"/>
      <c r="T11" s="214"/>
    </row>
    <row r="12" spans="1:20" s="190" customFormat="1" ht="22.5">
      <c r="A12" s="1208"/>
      <c r="B12" s="1208"/>
      <c r="C12" s="1208">
        <v>1</v>
      </c>
      <c r="D12" s="441"/>
      <c r="F12" s="335" t="str">
        <f>"4."&amp;mergeValue(A12) &amp;"."&amp;mergeValue(B12)&amp;"."&amp;mergeValue(C12)</f>
        <v>4.1.1.1</v>
      </c>
      <c r="G12" s="341" t="s">
        <v>497</v>
      </c>
      <c r="H12" s="317" t="str">
        <f>IF(Территории!H13="","","" &amp; Территории!H13 &amp; "")</f>
        <v>город Санкт-Петербург</v>
      </c>
      <c r="I12" s="196" t="s">
        <v>500</v>
      </c>
      <c r="J12" s="334"/>
      <c r="K12" s="214"/>
      <c r="L12" s="214"/>
      <c r="M12" s="214"/>
      <c r="N12" s="214"/>
      <c r="O12" s="214"/>
      <c r="P12" s="214"/>
      <c r="Q12" s="214"/>
      <c r="R12" s="214"/>
      <c r="S12" s="214"/>
      <c r="T12" s="214"/>
    </row>
    <row r="13" spans="1:20" s="190" customFormat="1" ht="56.25">
      <c r="A13" s="1208"/>
      <c r="B13" s="1208"/>
      <c r="C13" s="1208"/>
      <c r="D13" s="441">
        <v>1</v>
      </c>
      <c r="F13" s="335" t="str">
        <f>"4."&amp;mergeValue(A13) &amp;"."&amp;mergeValue(B13)&amp;"."&amp;mergeValue(C13)&amp;"."&amp;mergeValue(D13)</f>
        <v>4.1.1.1.1</v>
      </c>
      <c r="G13" s="420" t="s">
        <v>498</v>
      </c>
      <c r="H13" s="317" t="str">
        <f>IF(Территории!R14="","","" &amp; Территории!R14 &amp; "")</f>
        <v>муниципальный округ Невская застава (40378000)</v>
      </c>
      <c r="I13" s="1108" t="s">
        <v>592</v>
      </c>
      <c r="J13" s="334"/>
      <c r="K13" s="214"/>
      <c r="L13" s="214"/>
      <c r="M13" s="214"/>
      <c r="N13" s="214"/>
      <c r="O13" s="214"/>
      <c r="P13" s="214"/>
      <c r="Q13" s="214"/>
      <c r="R13" s="214"/>
      <c r="S13" s="214"/>
      <c r="T13" s="214"/>
    </row>
    <row r="14" spans="1:20" s="1009" customFormat="1" ht="45">
      <c r="A14" s="1208">
        <v>2</v>
      </c>
      <c r="B14" s="1015"/>
      <c r="C14" s="1015"/>
      <c r="D14" s="1015"/>
      <c r="F14" s="1031" t="str">
        <f>"2." &amp;mergeValue(A14)</f>
        <v>2.2</v>
      </c>
      <c r="G14" s="817" t="s">
        <v>494</v>
      </c>
      <c r="H14" s="1111" t="str">
        <f>IF('Перечень тарифов'!R25="","наименование отсутствует","" &amp; 'Перечень тарифов'!R25 &amp; "")</f>
        <v>наименование отсутствует</v>
      </c>
      <c r="I14" s="818" t="s">
        <v>591</v>
      </c>
      <c r="J14" s="617"/>
      <c r="K14" s="1015"/>
      <c r="L14" s="1015"/>
      <c r="M14" s="1015"/>
      <c r="N14" s="1015"/>
      <c r="O14" s="1015"/>
      <c r="P14" s="1015"/>
      <c r="Q14" s="1015"/>
      <c r="R14" s="1015"/>
      <c r="S14" s="1015"/>
      <c r="T14" s="1015"/>
    </row>
    <row r="15" spans="1:20" s="1009" customFormat="1" ht="22.5">
      <c r="A15" s="1208"/>
      <c r="B15" s="1015"/>
      <c r="C15" s="1015"/>
      <c r="D15" s="1015"/>
      <c r="F15" s="1031" t="str">
        <f>"3." &amp;mergeValue(A15)</f>
        <v>3.2</v>
      </c>
      <c r="G15" s="817" t="s">
        <v>495</v>
      </c>
      <c r="H15" s="1111" t="str">
        <f>IF('Перечень тарифов'!F21="","наименование отсутствует","" &amp; 'Перечень тарифов'!F21 &amp; "")</f>
        <v>Производство тепловой энергии. Некомбинированная выработка; Сбыт. Тепловая энергия</v>
      </c>
      <c r="I15" s="818" t="s">
        <v>589</v>
      </c>
      <c r="J15" s="617"/>
      <c r="K15" s="1015"/>
      <c r="L15" s="1015"/>
      <c r="M15" s="1015"/>
      <c r="N15" s="1015"/>
      <c r="O15" s="1015"/>
      <c r="P15" s="1015"/>
      <c r="Q15" s="1015"/>
      <c r="R15" s="1015"/>
      <c r="S15" s="1015"/>
      <c r="T15" s="1015"/>
    </row>
    <row r="16" spans="1:20" s="1009" customFormat="1" ht="22.5">
      <c r="A16" s="1208"/>
      <c r="B16" s="1015"/>
      <c r="C16" s="1015"/>
      <c r="D16" s="1015"/>
      <c r="F16" s="1031" t="str">
        <f>"4."&amp;mergeValue(A16)</f>
        <v>4.2</v>
      </c>
      <c r="G16" s="817" t="s">
        <v>496</v>
      </c>
      <c r="H16" s="1116" t="s">
        <v>458</v>
      </c>
      <c r="I16" s="818"/>
      <c r="J16" s="617"/>
      <c r="K16" s="1015"/>
      <c r="L16" s="1015"/>
      <c r="M16" s="1015"/>
      <c r="N16" s="1015"/>
      <c r="O16" s="1015"/>
      <c r="P16" s="1015"/>
      <c r="Q16" s="1015"/>
      <c r="R16" s="1015"/>
      <c r="S16" s="1015"/>
      <c r="T16" s="1015"/>
    </row>
    <row r="17" spans="1:20" s="1009" customFormat="1" ht="18.75">
      <c r="A17" s="1208"/>
      <c r="B17" s="1208">
        <v>1</v>
      </c>
      <c r="C17" s="1107"/>
      <c r="D17" s="1107"/>
      <c r="F17" s="1031" t="str">
        <f>"4."&amp;mergeValue(A17) &amp;"."&amp;mergeValue(B17)</f>
        <v>4.2.1</v>
      </c>
      <c r="G17" s="832" t="s">
        <v>593</v>
      </c>
      <c r="H17" s="1111" t="str">
        <f>IF(region_name="","",region_name)</f>
        <v>г.Санкт-Петербург</v>
      </c>
      <c r="I17" s="818" t="s">
        <v>499</v>
      </c>
      <c r="J17" s="617"/>
      <c r="K17" s="1015"/>
      <c r="L17" s="1015"/>
      <c r="M17" s="1015"/>
      <c r="N17" s="1015"/>
      <c r="O17" s="1015"/>
      <c r="P17" s="1015"/>
      <c r="Q17" s="1015"/>
      <c r="R17" s="1015"/>
      <c r="S17" s="1015"/>
      <c r="T17" s="1015"/>
    </row>
    <row r="18" spans="1:20" s="1009" customFormat="1" ht="22.5">
      <c r="A18" s="1208"/>
      <c r="B18" s="1208"/>
      <c r="C18" s="1208">
        <v>1</v>
      </c>
      <c r="D18" s="1107"/>
      <c r="F18" s="1031" t="str">
        <f>"4."&amp;mergeValue(A18) &amp;"."&amp;mergeValue(B18)&amp;"."&amp;mergeValue(C18)</f>
        <v>4.2.1.1</v>
      </c>
      <c r="G18" s="819" t="s">
        <v>497</v>
      </c>
      <c r="H18" s="1111" t="str">
        <f>IF(Территории!H13="","","" &amp; Территории!H13 &amp; "")</f>
        <v>город Санкт-Петербург</v>
      </c>
      <c r="I18" s="818" t="s">
        <v>500</v>
      </c>
      <c r="J18" s="617"/>
      <c r="K18" s="1015"/>
      <c r="L18" s="1015"/>
      <c r="M18" s="1015"/>
      <c r="N18" s="1015"/>
      <c r="O18" s="1015"/>
      <c r="P18" s="1015"/>
      <c r="Q18" s="1015"/>
      <c r="R18" s="1015"/>
      <c r="S18" s="1015"/>
      <c r="T18" s="1015"/>
    </row>
    <row r="19" spans="1:20" s="1009" customFormat="1" ht="56.25">
      <c r="A19" s="1208"/>
      <c r="B19" s="1208"/>
      <c r="C19" s="1208"/>
      <c r="D19" s="1107">
        <v>1</v>
      </c>
      <c r="F19" s="1031" t="str">
        <f>"4."&amp;mergeValue(A19) &amp;"."&amp;mergeValue(B19)&amp;"."&amp;mergeValue(C19)&amp;"."&amp;mergeValue(D19)</f>
        <v>4.2.1.1.1</v>
      </c>
      <c r="G19" s="820" t="s">
        <v>498</v>
      </c>
      <c r="H19" s="1111" t="str">
        <f>IF(Территории!R14="","","" &amp; Территории!R14 &amp; "")</f>
        <v>муниципальный округ Невская застава (40378000)</v>
      </c>
      <c r="I19" s="1108" t="s">
        <v>592</v>
      </c>
      <c r="J19" s="617"/>
      <c r="K19" s="1015"/>
      <c r="L19" s="1015"/>
      <c r="M19" s="1015"/>
      <c r="N19" s="1015"/>
      <c r="O19" s="1015"/>
      <c r="P19" s="1015"/>
      <c r="Q19" s="1015"/>
      <c r="R19" s="1015"/>
      <c r="S19" s="1015"/>
      <c r="T19" s="1015"/>
    </row>
    <row r="20" spans="1:20" s="1009" customFormat="1" ht="45">
      <c r="A20" s="1208">
        <v>3</v>
      </c>
      <c r="B20" s="1015"/>
      <c r="C20" s="1015"/>
      <c r="D20" s="1015"/>
      <c r="F20" s="1031" t="str">
        <f>"2." &amp;mergeValue(A20)</f>
        <v>2.3</v>
      </c>
      <c r="G20" s="817" t="s">
        <v>494</v>
      </c>
      <c r="H20" s="1111" t="str">
        <f>IF('Перечень тарифов'!R29="","наименование отсутствует","" &amp; 'Перечень тарифов'!R29 &amp; "")</f>
        <v>наименование отсутствует</v>
      </c>
      <c r="I20" s="818" t="s">
        <v>591</v>
      </c>
      <c r="J20" s="617"/>
      <c r="K20" s="1015"/>
      <c r="L20" s="1015"/>
      <c r="M20" s="1015"/>
      <c r="N20" s="1015"/>
      <c r="O20" s="1015"/>
      <c r="P20" s="1015"/>
      <c r="Q20" s="1015"/>
      <c r="R20" s="1015"/>
      <c r="S20" s="1015"/>
      <c r="T20" s="1015"/>
    </row>
    <row r="21" spans="1:20" s="1009" customFormat="1" ht="22.5">
      <c r="A21" s="1208"/>
      <c r="B21" s="1015"/>
      <c r="C21" s="1015"/>
      <c r="D21" s="1015"/>
      <c r="F21" s="1031" t="str">
        <f>"3." &amp;mergeValue(A21)</f>
        <v>3.3</v>
      </c>
      <c r="G21" s="817" t="s">
        <v>495</v>
      </c>
      <c r="H21" s="1111" t="str">
        <f>IF('Перечень тарифов'!F21="","наименование отсутствует","" &amp; 'Перечень тарифов'!F21 &amp; "")</f>
        <v>Производство тепловой энергии. Некомбинированная выработка; Сбыт. Тепловая энергия</v>
      </c>
      <c r="I21" s="818" t="s">
        <v>589</v>
      </c>
      <c r="J21" s="617"/>
      <c r="K21" s="1015"/>
      <c r="L21" s="1015"/>
      <c r="M21" s="1015"/>
      <c r="N21" s="1015"/>
      <c r="O21" s="1015"/>
      <c r="P21" s="1015"/>
      <c r="Q21" s="1015"/>
      <c r="R21" s="1015"/>
      <c r="S21" s="1015"/>
      <c r="T21" s="1015"/>
    </row>
    <row r="22" spans="1:20" s="1009" customFormat="1" ht="22.5">
      <c r="A22" s="1208"/>
      <c r="B22" s="1015"/>
      <c r="C22" s="1015"/>
      <c r="D22" s="1015"/>
      <c r="F22" s="1031" t="str">
        <f>"4."&amp;mergeValue(A22)</f>
        <v>4.3</v>
      </c>
      <c r="G22" s="817" t="s">
        <v>496</v>
      </c>
      <c r="H22" s="1116" t="s">
        <v>458</v>
      </c>
      <c r="I22" s="818"/>
      <c r="J22" s="617"/>
      <c r="K22" s="1015"/>
      <c r="L22" s="1015"/>
      <c r="M22" s="1015"/>
      <c r="N22" s="1015"/>
      <c r="O22" s="1015"/>
      <c r="P22" s="1015"/>
      <c r="Q22" s="1015"/>
      <c r="R22" s="1015"/>
      <c r="S22" s="1015"/>
      <c r="T22" s="1015"/>
    </row>
    <row r="23" spans="1:20" s="1009" customFormat="1" ht="18.75">
      <c r="A23" s="1208"/>
      <c r="B23" s="1208">
        <v>1</v>
      </c>
      <c r="C23" s="1107"/>
      <c r="D23" s="1107"/>
      <c r="F23" s="1031" t="str">
        <f>"4."&amp;mergeValue(A23) &amp;"."&amp;mergeValue(B23)</f>
        <v>4.3.1</v>
      </c>
      <c r="G23" s="832" t="s">
        <v>593</v>
      </c>
      <c r="H23" s="1111" t="str">
        <f>IF(region_name="","",region_name)</f>
        <v>г.Санкт-Петербург</v>
      </c>
      <c r="I23" s="818" t="s">
        <v>499</v>
      </c>
      <c r="J23" s="617"/>
      <c r="K23" s="1015"/>
      <c r="L23" s="1015"/>
      <c r="M23" s="1015"/>
      <c r="N23" s="1015"/>
      <c r="O23" s="1015"/>
      <c r="P23" s="1015"/>
      <c r="Q23" s="1015"/>
      <c r="R23" s="1015"/>
      <c r="S23" s="1015"/>
      <c r="T23" s="1015"/>
    </row>
    <row r="24" spans="1:20" s="1009" customFormat="1" ht="22.5">
      <c r="A24" s="1208"/>
      <c r="B24" s="1208"/>
      <c r="C24" s="1208">
        <v>1</v>
      </c>
      <c r="D24" s="1107"/>
      <c r="F24" s="1031" t="str">
        <f>"4."&amp;mergeValue(A24) &amp;"."&amp;mergeValue(B24)&amp;"."&amp;mergeValue(C24)</f>
        <v>4.3.1.1</v>
      </c>
      <c r="G24" s="819" t="s">
        <v>497</v>
      </c>
      <c r="H24" s="1111" t="str">
        <f>IF(Территории!H13="","","" &amp; Территории!H13 &amp; "")</f>
        <v>город Санкт-Петербург</v>
      </c>
      <c r="I24" s="818" t="s">
        <v>500</v>
      </c>
      <c r="J24" s="617"/>
      <c r="K24" s="1015"/>
      <c r="L24" s="1015"/>
      <c r="M24" s="1015"/>
      <c r="N24" s="1015"/>
      <c r="O24" s="1015"/>
      <c r="P24" s="1015"/>
      <c r="Q24" s="1015"/>
      <c r="R24" s="1015"/>
      <c r="S24" s="1015"/>
      <c r="T24" s="1015"/>
    </row>
    <row r="25" spans="1:20" s="1009" customFormat="1" ht="56.25">
      <c r="A25" s="1208"/>
      <c r="B25" s="1208"/>
      <c r="C25" s="1208"/>
      <c r="D25" s="1107">
        <v>1</v>
      </c>
      <c r="F25" s="1031" t="str">
        <f>"4."&amp;mergeValue(A25) &amp;"."&amp;mergeValue(B25)&amp;"."&amp;mergeValue(C25)&amp;"."&amp;mergeValue(D25)</f>
        <v>4.3.1.1.1</v>
      </c>
      <c r="G25" s="820" t="s">
        <v>498</v>
      </c>
      <c r="H25" s="1111" t="str">
        <f>IF(Территории!R14="","","" &amp; Территории!R14 &amp; "")</f>
        <v>муниципальный округ Невская застава (40378000)</v>
      </c>
      <c r="I25" s="1108" t="s">
        <v>592</v>
      </c>
      <c r="J25" s="617"/>
      <c r="K25" s="1015"/>
      <c r="L25" s="1015"/>
      <c r="M25" s="1015"/>
      <c r="N25" s="1015"/>
      <c r="O25" s="1015"/>
      <c r="P25" s="1015"/>
      <c r="Q25" s="1015"/>
      <c r="R25" s="1015"/>
      <c r="S25" s="1015"/>
      <c r="T25" s="1015"/>
    </row>
    <row r="26" spans="1:20" s="326" customFormat="1" ht="3" customHeight="1">
      <c r="A26" s="327"/>
      <c r="B26" s="327"/>
      <c r="C26" s="327"/>
      <c r="D26" s="327"/>
      <c r="F26" s="325"/>
      <c r="G26" s="418"/>
      <c r="H26" s="419"/>
      <c r="I26" s="226"/>
      <c r="J26" s="327"/>
      <c r="K26" s="327"/>
      <c r="L26" s="327"/>
      <c r="M26" s="327"/>
      <c r="N26" s="327"/>
      <c r="O26" s="327"/>
      <c r="P26" s="327"/>
      <c r="Q26" s="327"/>
      <c r="R26" s="327"/>
      <c r="S26" s="327"/>
      <c r="T26" s="327"/>
    </row>
    <row r="27" spans="1:20" s="326" customFormat="1" ht="15" customHeight="1">
      <c r="A27" s="327"/>
      <c r="B27" s="327"/>
      <c r="C27" s="327"/>
      <c r="D27" s="327"/>
      <c r="F27" s="325"/>
      <c r="G27" s="1203" t="s">
        <v>594</v>
      </c>
      <c r="H27" s="1203"/>
      <c r="I27" s="226"/>
      <c r="J27" s="327"/>
      <c r="K27" s="327"/>
      <c r="L27" s="327"/>
      <c r="M27" s="327"/>
      <c r="N27" s="327"/>
      <c r="O27" s="327"/>
      <c r="P27" s="327"/>
      <c r="Q27" s="327"/>
      <c r="R27" s="327"/>
      <c r="S27" s="327"/>
      <c r="T27" s="327"/>
    </row>
  </sheetData>
  <sheetProtection algorithmName="SHA-512" hashValue="qjQpK9roRwmDgCSFuZmj494uAFVf10JSIBnf9fIxe6KOfZjcHlBQGH02epJjfSK7B/FtTtfYoMf2mTetlp+ogA==" saltValue="MV5Q+rxzTKxe6EgBmWRf3A==" spinCount="100000" sheet="1" objects="1" scenarios="1" formatColumns="0" formatRows="0"/>
  <mergeCells count="13">
    <mergeCell ref="G27:H27"/>
    <mergeCell ref="F2:H2"/>
    <mergeCell ref="F4:H4"/>
    <mergeCell ref="I4:I5"/>
    <mergeCell ref="A8:A13"/>
    <mergeCell ref="B11:B13"/>
    <mergeCell ref="C12:C13"/>
    <mergeCell ref="A14:A19"/>
    <mergeCell ref="B17:B19"/>
    <mergeCell ref="C18:C19"/>
    <mergeCell ref="A20:A25"/>
    <mergeCell ref="B23:B25"/>
    <mergeCell ref="C24:C25"/>
  </mergeCells>
  <dataValidations count="1">
    <dataValidation type="textLength" operator="lessThanOrEqual" allowBlank="1" showInputMessage="1" showErrorMessage="1" errorTitle="Ошибка" error="Допускается ввод не более 900 символов!" sqref="I26:I27" xr:uid="{00000000-0002-0000-1F00-000000000000}">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11">
    <tabColor rgb="FFEAEBEE"/>
    <pageSetUpPr fitToPage="1"/>
  </sheetPr>
  <dimension ref="A1:P21"/>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24" t="s">
        <v>731</v>
      </c>
      <c r="E5" s="1224"/>
      <c r="F5" s="1224"/>
      <c r="G5" s="438"/>
    </row>
    <row r="6" spans="1:16" ht="3" customHeight="1">
      <c r="C6" s="86"/>
      <c r="D6" s="37"/>
      <c r="E6" s="84"/>
      <c r="F6" s="83"/>
      <c r="G6" s="286"/>
    </row>
    <row r="7" spans="1:16">
      <c r="C7" s="86"/>
      <c r="D7" s="1237" t="s">
        <v>454</v>
      </c>
      <c r="E7" s="1237"/>
      <c r="F7" s="1237"/>
      <c r="G7" s="1283" t="s">
        <v>455</v>
      </c>
    </row>
    <row r="8" spans="1:16">
      <c r="C8" s="86"/>
      <c r="D8" s="103" t="s">
        <v>92</v>
      </c>
      <c r="E8" s="113" t="s">
        <v>457</v>
      </c>
      <c r="F8" s="113" t="s">
        <v>456</v>
      </c>
      <c r="G8" s="1283"/>
    </row>
    <row r="9" spans="1:16" ht="12" customHeight="1">
      <c r="C9" s="86"/>
      <c r="D9" s="42" t="s">
        <v>93</v>
      </c>
      <c r="E9" s="42" t="s">
        <v>49</v>
      </c>
      <c r="F9" s="42" t="s">
        <v>50</v>
      </c>
      <c r="G9" s="42" t="s">
        <v>51</v>
      </c>
    </row>
    <row r="10" spans="1:16" ht="22.5">
      <c r="A10" s="285"/>
      <c r="C10" s="86"/>
      <c r="D10" s="187">
        <v>1</v>
      </c>
      <c r="E10" s="294" t="s">
        <v>693</v>
      </c>
      <c r="F10" s="295" t="s">
        <v>458</v>
      </c>
      <c r="G10" s="196"/>
    </row>
    <row r="11" spans="1:16">
      <c r="A11" s="285"/>
      <c r="C11" s="86"/>
      <c r="D11" s="187" t="s">
        <v>295</v>
      </c>
      <c r="E11" s="287" t="s">
        <v>694</v>
      </c>
      <c r="F11" s="295" t="s">
        <v>458</v>
      </c>
      <c r="G11" s="196"/>
    </row>
    <row r="12" spans="1:16" ht="21" customHeight="1">
      <c r="A12" s="285"/>
      <c r="C12" s="86"/>
      <c r="D12" s="187" t="s">
        <v>8</v>
      </c>
      <c r="E12" s="289"/>
      <c r="F12" s="314"/>
      <c r="G12" s="1227" t="s">
        <v>598</v>
      </c>
    </row>
    <row r="13" spans="1:16" ht="15" customHeight="1">
      <c r="A13" s="285"/>
      <c r="C13" s="86"/>
      <c r="D13" s="114"/>
      <c r="E13" s="301" t="s">
        <v>328</v>
      </c>
      <c r="F13" s="298"/>
      <c r="G13" s="1229"/>
    </row>
    <row r="14" spans="1:16">
      <c r="A14" s="285"/>
      <c r="C14" s="86"/>
      <c r="D14" s="187" t="s">
        <v>329</v>
      </c>
      <c r="E14" s="287" t="s">
        <v>695</v>
      </c>
      <c r="F14" s="295" t="s">
        <v>458</v>
      </c>
      <c r="G14" s="791"/>
    </row>
    <row r="15" spans="1:16" ht="42.95" customHeight="1">
      <c r="A15" s="285"/>
      <c r="C15" s="86"/>
      <c r="D15" s="187" t="s">
        <v>443</v>
      </c>
      <c r="E15" s="1123"/>
      <c r="F15" s="1124"/>
      <c r="G15" s="1227" t="s">
        <v>696</v>
      </c>
    </row>
    <row r="16" spans="1:16" s="801" customFormat="1" ht="15" customHeight="1">
      <c r="A16" s="805"/>
      <c r="B16" s="186"/>
      <c r="C16" s="688"/>
      <c r="D16" s="826"/>
      <c r="E16" s="829" t="s">
        <v>328</v>
      </c>
      <c r="F16" s="792"/>
      <c r="G16" s="1229"/>
      <c r="I16" s="831"/>
      <c r="J16" s="831"/>
    </row>
    <row r="17" spans="1:16" s="801" customFormat="1">
      <c r="A17" s="805"/>
      <c r="B17" s="186"/>
      <c r="C17" s="688"/>
      <c r="D17" s="187" t="s">
        <v>734</v>
      </c>
      <c r="E17" s="784" t="s">
        <v>736</v>
      </c>
      <c r="F17" s="295" t="s">
        <v>458</v>
      </c>
      <c r="G17" s="791"/>
      <c r="I17" s="831"/>
      <c r="J17" s="831"/>
    </row>
    <row r="18" spans="1:16" s="801" customFormat="1" ht="18.75" hidden="1">
      <c r="A18" s="805"/>
      <c r="B18" s="186"/>
      <c r="C18" s="688"/>
      <c r="D18" s="787" t="s">
        <v>735</v>
      </c>
      <c r="E18" s="786"/>
      <c r="F18" s="785"/>
      <c r="G18" s="800"/>
      <c r="H18" s="788"/>
      <c r="I18" s="831"/>
      <c r="J18" s="831"/>
    </row>
    <row r="19" spans="1:16" ht="15" customHeight="1">
      <c r="A19" s="285"/>
      <c r="C19" s="86"/>
      <c r="D19" s="114"/>
      <c r="E19" s="829" t="s">
        <v>328</v>
      </c>
      <c r="F19" s="792"/>
      <c r="G19" s="793"/>
    </row>
    <row r="20" spans="1:16" ht="3" customHeight="1"/>
    <row r="21" spans="1:16">
      <c r="D21" s="790" t="s">
        <v>732</v>
      </c>
      <c r="E21" s="789" t="s">
        <v>733</v>
      </c>
      <c r="F21" s="727"/>
      <c r="G21" s="727"/>
      <c r="H21" s="727"/>
      <c r="I21" s="727"/>
      <c r="J21" s="727"/>
      <c r="K21" s="727"/>
      <c r="L21" s="727"/>
      <c r="M21" s="727"/>
      <c r="N21" s="727"/>
      <c r="O21" s="727"/>
      <c r="P21" s="727"/>
    </row>
  </sheetData>
  <sheetProtection algorithmName="SHA-512" hashValue="4habtJPT+BwrCfDaPHgfs81HzmySVGyha32Rxf4DBGWwPjo+RymGJRHHVnmBSYZYJmPH1Gu8mDZs9P8/c38SAQ==" saltValue="gt9V1cJKcTkWAg+AiGl+Eg==" spinCount="100000"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xr:uid="{00000000-0002-0000-2000-000000000000}">
      <formula1>900</formula1>
    </dataValidation>
    <dataValidation type="textLength" operator="lessThanOrEqual" allowBlank="1" showInputMessage="1" showErrorMessage="1" errorTitle="Ошибка" error="Допускается ввод не более 900 символов!" sqref="G12 E15 E12 G18 G15" xr:uid="{00000000-0002-0000-2000-000001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12">
    <tabColor rgb="FFEAEBEE"/>
  </sheetPr>
  <dimension ref="A1:L34"/>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4" t="s">
        <v>697</v>
      </c>
      <c r="E5" s="1224"/>
      <c r="F5" s="1224"/>
      <c r="G5" s="1224"/>
      <c r="H5" s="1224"/>
      <c r="I5" s="336"/>
    </row>
    <row r="6" spans="1:9" ht="3" customHeight="1">
      <c r="C6" s="86"/>
      <c r="D6" s="37"/>
      <c r="E6" s="84"/>
      <c r="F6" s="84"/>
      <c r="G6" s="84"/>
      <c r="H6" s="83"/>
      <c r="I6" s="286"/>
    </row>
    <row r="7" spans="1:9" ht="21" customHeight="1">
      <c r="C7" s="86"/>
      <c r="D7" s="1237" t="s">
        <v>454</v>
      </c>
      <c r="E7" s="1237"/>
      <c r="F7" s="1237"/>
      <c r="G7" s="1237"/>
      <c r="H7" s="1237"/>
      <c r="I7" s="1283" t="s">
        <v>455</v>
      </c>
    </row>
    <row r="8" spans="1:9" ht="21" customHeight="1">
      <c r="C8" s="86"/>
      <c r="D8" s="103" t="s">
        <v>92</v>
      </c>
      <c r="E8" s="113" t="s">
        <v>457</v>
      </c>
      <c r="F8" s="113"/>
      <c r="G8" s="113" t="s">
        <v>442</v>
      </c>
      <c r="H8" s="113" t="s">
        <v>456</v>
      </c>
      <c r="I8" s="1283"/>
    </row>
    <row r="9" spans="1:9" ht="12" customHeight="1">
      <c r="C9" s="86"/>
      <c r="D9" s="42" t="s">
        <v>93</v>
      </c>
      <c r="E9" s="42" t="s">
        <v>49</v>
      </c>
      <c r="F9" s="42"/>
      <c r="G9" s="42" t="s">
        <v>50</v>
      </c>
      <c r="H9" s="42" t="s">
        <v>51</v>
      </c>
      <c r="I9" s="42" t="s">
        <v>68</v>
      </c>
    </row>
    <row r="10" spans="1:9">
      <c r="A10" s="285"/>
      <c r="C10" s="86"/>
      <c r="D10" s="187">
        <v>1</v>
      </c>
      <c r="E10" s="1286" t="s">
        <v>459</v>
      </c>
      <c r="F10" s="1286"/>
      <c r="G10" s="1286"/>
      <c r="H10" s="1286"/>
      <c r="I10" s="307"/>
    </row>
    <row r="11" spans="1:9" ht="20.100000000000001" customHeight="1">
      <c r="A11" s="285"/>
      <c r="C11" s="86"/>
      <c r="D11" s="187" t="s">
        <v>295</v>
      </c>
      <c r="E11" s="287" t="s">
        <v>460</v>
      </c>
      <c r="F11" s="295"/>
      <c r="G11" s="432"/>
      <c r="H11" s="295" t="s">
        <v>458</v>
      </c>
      <c r="I11" s="196" t="s">
        <v>461</v>
      </c>
    </row>
    <row r="12" spans="1:9" ht="45">
      <c r="A12" s="285"/>
      <c r="C12" s="86"/>
      <c r="D12" s="187" t="s">
        <v>329</v>
      </c>
      <c r="E12" s="287" t="s">
        <v>462</v>
      </c>
      <c r="F12" s="295"/>
      <c r="G12" s="414"/>
      <c r="H12" s="314"/>
      <c r="I12" s="415" t="s">
        <v>698</v>
      </c>
    </row>
    <row r="13" spans="1:9" ht="22.5">
      <c r="A13" s="285"/>
      <c r="B13" s="186">
        <v>3</v>
      </c>
      <c r="C13" s="86"/>
      <c r="D13" s="187">
        <v>2</v>
      </c>
      <c r="E13" s="352" t="s">
        <v>699</v>
      </c>
      <c r="F13" s="295"/>
      <c r="G13" s="295" t="s">
        <v>458</v>
      </c>
      <c r="H13" s="314"/>
      <c r="I13" s="416" t="s">
        <v>463</v>
      </c>
    </row>
    <row r="14" spans="1:9" ht="39" customHeight="1">
      <c r="A14" s="285"/>
      <c r="C14" s="86"/>
      <c r="D14" s="187">
        <v>3</v>
      </c>
      <c r="E14" s="1284" t="s">
        <v>700</v>
      </c>
      <c r="F14" s="1284"/>
      <c r="G14" s="1284"/>
      <c r="H14" s="1284"/>
      <c r="I14" s="413"/>
    </row>
    <row r="15" spans="1:9" ht="20.100000000000001" customHeight="1">
      <c r="A15" s="285"/>
      <c r="C15" s="86"/>
      <c r="D15" s="187" t="s">
        <v>444</v>
      </c>
      <c r="E15" s="296"/>
      <c r="F15" s="295"/>
      <c r="G15" s="295" t="s">
        <v>458</v>
      </c>
      <c r="H15" s="314"/>
      <c r="I15" s="1227" t="s">
        <v>701</v>
      </c>
    </row>
    <row r="16" spans="1:9" ht="15" customHeight="1">
      <c r="A16" s="285"/>
      <c r="C16" s="86"/>
      <c r="D16" s="114"/>
      <c r="E16" s="300" t="s">
        <v>328</v>
      </c>
      <c r="F16" s="301"/>
      <c r="G16" s="301"/>
      <c r="H16" s="298"/>
      <c r="I16" s="1229"/>
    </row>
    <row r="17" spans="1:12" ht="69" customHeight="1">
      <c r="A17" s="285"/>
      <c r="B17" s="186">
        <v>3</v>
      </c>
      <c r="C17" s="86"/>
      <c r="D17" s="187">
        <v>4</v>
      </c>
      <c r="E17" s="1284" t="s">
        <v>702</v>
      </c>
      <c r="F17" s="1284"/>
      <c r="G17" s="1284"/>
      <c r="H17" s="1284"/>
      <c r="I17" s="413"/>
    </row>
    <row r="18" spans="1:12" ht="20.100000000000001" customHeight="1">
      <c r="A18" s="285"/>
      <c r="C18" s="86"/>
      <c r="D18" s="187" t="s">
        <v>445</v>
      </c>
      <c r="E18" s="302" t="s">
        <v>464</v>
      </c>
      <c r="F18" s="295"/>
      <c r="G18" s="414"/>
      <c r="H18" s="295" t="s">
        <v>458</v>
      </c>
      <c r="I18" s="1227" t="s">
        <v>481</v>
      </c>
    </row>
    <row r="19" spans="1:12" ht="15" customHeight="1">
      <c r="A19" s="285"/>
      <c r="C19" s="86"/>
      <c r="D19" s="114"/>
      <c r="E19" s="300" t="s">
        <v>328</v>
      </c>
      <c r="F19" s="301"/>
      <c r="G19" s="301"/>
      <c r="H19" s="298"/>
      <c r="I19" s="1229"/>
    </row>
    <row r="20" spans="1:12" ht="30" customHeight="1">
      <c r="A20" s="285"/>
      <c r="B20" s="186">
        <v>3</v>
      </c>
      <c r="C20" s="86"/>
      <c r="D20" s="187">
        <v>5</v>
      </c>
      <c r="E20" s="1284" t="s">
        <v>703</v>
      </c>
      <c r="F20" s="1284"/>
      <c r="G20" s="1284"/>
      <c r="H20" s="1284"/>
      <c r="I20" s="413"/>
    </row>
    <row r="21" spans="1:12" ht="26.1" customHeight="1">
      <c r="A21" s="285"/>
      <c r="C21" s="86"/>
      <c r="D21" s="187" t="s">
        <v>446</v>
      </c>
      <c r="E21" s="1285" t="s">
        <v>704</v>
      </c>
      <c r="F21" s="1285"/>
      <c r="G21" s="1285"/>
      <c r="H21" s="1285"/>
      <c r="I21" s="413"/>
    </row>
    <row r="22" spans="1:12" ht="32.1" customHeight="1">
      <c r="A22" s="285"/>
      <c r="C22" s="86"/>
      <c r="D22" s="187" t="s">
        <v>447</v>
      </c>
      <c r="E22" s="303" t="s">
        <v>465</v>
      </c>
      <c r="F22" s="295"/>
      <c r="G22" s="414"/>
      <c r="H22" s="295" t="s">
        <v>458</v>
      </c>
      <c r="I22" s="1227" t="s">
        <v>705</v>
      </c>
    </row>
    <row r="23" spans="1:12" ht="15" customHeight="1">
      <c r="A23" s="285"/>
      <c r="C23" s="86"/>
      <c r="D23" s="114"/>
      <c r="E23" s="301" t="s">
        <v>328</v>
      </c>
      <c r="F23" s="297"/>
      <c r="G23" s="297"/>
      <c r="H23" s="298"/>
      <c r="I23" s="1229"/>
    </row>
    <row r="24" spans="1:12" ht="14.25" customHeight="1">
      <c r="A24" s="285"/>
      <c r="C24" s="86"/>
      <c r="D24" s="187" t="s">
        <v>448</v>
      </c>
      <c r="E24" s="1285" t="s">
        <v>706</v>
      </c>
      <c r="F24" s="1285"/>
      <c r="G24" s="1285"/>
      <c r="H24" s="1285"/>
      <c r="I24" s="413"/>
    </row>
    <row r="25" spans="1:12" ht="54.95" customHeight="1">
      <c r="A25" s="285"/>
      <c r="C25" s="86"/>
      <c r="D25" s="187" t="s">
        <v>449</v>
      </c>
      <c r="E25" s="303" t="s">
        <v>467</v>
      </c>
      <c r="F25" s="295"/>
      <c r="G25" s="414"/>
      <c r="H25" s="295" t="s">
        <v>458</v>
      </c>
      <c r="I25" s="1209" t="s">
        <v>599</v>
      </c>
    </row>
    <row r="26" spans="1:12" ht="15" customHeight="1">
      <c r="A26" s="285"/>
      <c r="C26" s="86"/>
      <c r="D26" s="114"/>
      <c r="E26" s="301" t="s">
        <v>328</v>
      </c>
      <c r="F26" s="297"/>
      <c r="G26" s="297"/>
      <c r="H26" s="298"/>
      <c r="I26" s="1209"/>
    </row>
    <row r="27" spans="1:12" ht="26.1" customHeight="1">
      <c r="A27" s="285"/>
      <c r="C27" s="86"/>
      <c r="D27" s="187" t="s">
        <v>450</v>
      </c>
      <c r="E27" s="1285" t="s">
        <v>707</v>
      </c>
      <c r="F27" s="1285"/>
      <c r="G27" s="1285"/>
      <c r="H27" s="1285"/>
      <c r="I27" s="413"/>
    </row>
    <row r="28" spans="1:12" ht="32.1" customHeight="1">
      <c r="A28" s="285"/>
      <c r="C28" s="86"/>
      <c r="D28" s="187" t="s">
        <v>451</v>
      </c>
      <c r="E28" s="303" t="s">
        <v>466</v>
      </c>
      <c r="F28" s="295"/>
      <c r="G28" s="306"/>
      <c r="H28" s="295" t="s">
        <v>458</v>
      </c>
      <c r="I28" s="1227" t="s">
        <v>708</v>
      </c>
      <c r="L28" s="212" t="s">
        <v>576</v>
      </c>
    </row>
    <row r="29" spans="1:12" ht="15" customHeight="1">
      <c r="A29" s="285"/>
      <c r="C29" s="86"/>
      <c r="D29" s="114"/>
      <c r="E29" s="301" t="s">
        <v>328</v>
      </c>
      <c r="F29" s="297"/>
      <c r="G29" s="297"/>
      <c r="H29" s="298"/>
      <c r="I29" s="1229"/>
    </row>
    <row r="30" spans="1:12" ht="49.5" customHeight="1">
      <c r="A30" s="285"/>
      <c r="B30" s="186">
        <v>3</v>
      </c>
      <c r="C30" s="86"/>
      <c r="D30" s="187" t="s">
        <v>69</v>
      </c>
      <c r="E30" s="1284" t="s">
        <v>710</v>
      </c>
      <c r="F30" s="1284"/>
      <c r="G30" s="1284"/>
      <c r="H30" s="1284"/>
      <c r="I30" s="413"/>
    </row>
    <row r="31" spans="1:12" ht="20.100000000000001" customHeight="1">
      <c r="A31" s="285"/>
      <c r="C31" s="86"/>
      <c r="D31" s="187" t="s">
        <v>452</v>
      </c>
      <c r="E31" s="296"/>
      <c r="F31" s="295"/>
      <c r="G31" s="295" t="s">
        <v>458</v>
      </c>
      <c r="H31" s="314"/>
      <c r="I31" s="1227" t="s">
        <v>480</v>
      </c>
    </row>
    <row r="32" spans="1:12" ht="15" customHeight="1">
      <c r="A32" s="285"/>
      <c r="C32" s="86"/>
      <c r="D32" s="114"/>
      <c r="E32" s="300" t="s">
        <v>328</v>
      </c>
      <c r="F32" s="297"/>
      <c r="G32" s="297"/>
      <c r="H32" s="298"/>
      <c r="I32" s="1229"/>
    </row>
    <row r="33" spans="1:12" s="174" customFormat="1" ht="3" customHeight="1">
      <c r="A33" s="285"/>
      <c r="K33" s="290"/>
      <c r="L33" s="290"/>
    </row>
    <row r="34" spans="1:12" ht="24.75" customHeight="1">
      <c r="D34" s="299">
        <v>1</v>
      </c>
      <c r="E34" s="1203" t="s">
        <v>709</v>
      </c>
      <c r="F34" s="1203"/>
      <c r="G34" s="1203"/>
      <c r="H34" s="1203"/>
      <c r="I34" s="1203"/>
    </row>
  </sheetData>
  <sheetProtection password="FA9C" sheet="1" objects="1" scenarios="1" formatColumns="0" formatRows="0"/>
  <mergeCells count="18">
    <mergeCell ref="I18:I19"/>
    <mergeCell ref="E20:H20"/>
    <mergeCell ref="D5:H5"/>
    <mergeCell ref="D7:H7"/>
    <mergeCell ref="I7:I8"/>
    <mergeCell ref="E10:H10"/>
    <mergeCell ref="E14:H14"/>
    <mergeCell ref="I15:I16"/>
    <mergeCell ref="E17:H17"/>
    <mergeCell ref="E34:I34"/>
    <mergeCell ref="E30:H30"/>
    <mergeCell ref="E21:H21"/>
    <mergeCell ref="E24:H24"/>
    <mergeCell ref="E27:H27"/>
    <mergeCell ref="I22:I23"/>
    <mergeCell ref="I25:I26"/>
    <mergeCell ref="I28:I29"/>
    <mergeCell ref="I31:I32"/>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xr:uid="{00000000-0002-0000-21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xr:uid="{00000000-0002-0000-21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xr:uid="{00000000-0002-0000-21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xr:uid="{00000000-0002-0000-2100-000003000000}"/>
  </dataValidation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7" t="s">
        <v>478</v>
      </c>
      <c r="E5" s="1287"/>
      <c r="F5" s="1287"/>
      <c r="G5" s="1287"/>
      <c r="H5" s="1287"/>
      <c r="I5" s="1287"/>
      <c r="J5" s="1287"/>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9" t="s">
        <v>454</v>
      </c>
      <c r="E8" s="1289"/>
      <c r="F8" s="1289"/>
      <c r="G8" s="1289"/>
      <c r="H8" s="1289"/>
      <c r="I8" s="1289"/>
      <c r="J8" s="1289"/>
      <c r="K8" s="1289" t="s">
        <v>455</v>
      </c>
    </row>
    <row r="9" spans="1:14">
      <c r="D9" s="1289" t="s">
        <v>92</v>
      </c>
      <c r="E9" s="1289" t="s">
        <v>482</v>
      </c>
      <c r="F9" s="1289"/>
      <c r="G9" s="1289" t="s">
        <v>483</v>
      </c>
      <c r="H9" s="1289"/>
      <c r="I9" s="1289"/>
      <c r="J9" s="1289"/>
      <c r="K9" s="1289"/>
    </row>
    <row r="10" spans="1:14" ht="22.5">
      <c r="D10" s="1289"/>
      <c r="E10" s="137" t="s">
        <v>484</v>
      </c>
      <c r="F10" s="137" t="s">
        <v>400</v>
      </c>
      <c r="G10" s="137" t="s">
        <v>400</v>
      </c>
      <c r="H10" s="137" t="s">
        <v>484</v>
      </c>
      <c r="I10" s="137" t="s">
        <v>485</v>
      </c>
      <c r="J10" s="137" t="s">
        <v>456</v>
      </c>
      <c r="K10" s="1289"/>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8"/>
      <c r="G12" s="1088"/>
      <c r="H12" s="1088"/>
      <c r="I12" s="1101"/>
      <c r="J12" s="1092"/>
      <c r="K12" s="1227"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29"/>
    </row>
    <row r="14" spans="1:14" ht="3" customHeight="1">
      <c r="A14" s="131"/>
      <c r="B14" s="131"/>
      <c r="C14" s="131"/>
    </row>
    <row r="15" spans="1:14" ht="27.75" customHeight="1">
      <c r="E15" s="1288" t="s">
        <v>595</v>
      </c>
      <c r="F15" s="1288"/>
      <c r="G15" s="1288"/>
      <c r="H15" s="1288"/>
      <c r="I15" s="1288"/>
      <c r="J15" s="1288"/>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xr:uid="{00000000-0002-0000-22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xr:uid="{00000000-0002-0000-22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xr:uid="{00000000-0002-0000-2200-000002000000}">
      <formula1>900</formula1>
    </dataValidation>
    <dataValidation type="list" allowBlank="1" showInputMessage="1" showErrorMessage="1" errorTitle="Ошибка" error="Выберите значение из списка" prompt="Выберите значение из списка" sqref="E12" xr:uid="{00000000-0002-0000-2200-000003000000}">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6" t="s">
        <v>314</v>
      </c>
      <c r="E7" s="1158"/>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5"/>
    </row>
    <row r="13" spans="3:9" ht="12" customHeight="1">
      <c r="C13" s="50"/>
      <c r="D13" s="429"/>
      <c r="E13" s="430" t="s">
        <v>177</v>
      </c>
    </row>
    <row r="14" spans="3:9" ht="3" customHeight="1"/>
    <row r="15" spans="3:9" ht="22.5" customHeight="1">
      <c r="C15" s="168"/>
      <c r="D15" s="1290" t="s">
        <v>315</v>
      </c>
      <c r="E15" s="1290"/>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300-000000000000}">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05_12">
    <tabColor theme="0" tint="-0.249977111117893"/>
  </sheetPr>
  <dimension ref="A1:T27"/>
  <sheetViews>
    <sheetView showGridLines="0" topLeftCell="E1" zoomScaleNormal="100" workbookViewId="0">
      <selection activeCell="G26" sqref="G26"/>
    </sheetView>
  </sheetViews>
  <sheetFormatPr defaultColWidth="10.5703125" defaultRowHeight="14.25"/>
  <cols>
    <col min="1" max="1" width="3.7109375" style="1016" hidden="1" customWidth="1"/>
    <col min="2" max="4" width="3.7109375" style="1010" hidden="1" customWidth="1"/>
    <col min="5" max="5" width="3.7109375" style="811" customWidth="1"/>
    <col min="6" max="6" width="9.7109375" style="1063" customWidth="1"/>
    <col min="7" max="7" width="37.7109375" style="1063" customWidth="1"/>
    <col min="8" max="8" width="66.85546875" style="1063" customWidth="1"/>
    <col min="9" max="9" width="115.7109375" style="1063" customWidth="1"/>
    <col min="10" max="11" width="10.5703125" style="1010"/>
    <col min="12" max="12" width="11.140625" style="1010" customWidth="1"/>
    <col min="13" max="20" width="10.5703125" style="1010"/>
    <col min="21" max="16384" width="10.5703125" style="1063"/>
  </cols>
  <sheetData>
    <row r="1" spans="1:20" ht="3" customHeight="1">
      <c r="A1" s="1016" t="s">
        <v>210</v>
      </c>
    </row>
    <row r="2" spans="1:20" ht="22.5">
      <c r="F2" s="1204" t="s">
        <v>491</v>
      </c>
      <c r="G2" s="1205"/>
      <c r="H2" s="1206"/>
      <c r="I2" s="808"/>
    </row>
    <row r="3" spans="1:20" ht="3" customHeight="1"/>
    <row r="4" spans="1:20" s="1009" customFormat="1" ht="11.25">
      <c r="A4" s="1015"/>
      <c r="B4" s="1015"/>
      <c r="C4" s="1015"/>
      <c r="D4" s="1015"/>
      <c r="F4" s="1161" t="s">
        <v>454</v>
      </c>
      <c r="G4" s="1161"/>
      <c r="H4" s="1161"/>
      <c r="I4" s="1207" t="s">
        <v>455</v>
      </c>
      <c r="J4" s="1015"/>
      <c r="K4" s="1015"/>
      <c r="L4" s="1015"/>
      <c r="M4" s="1015"/>
      <c r="N4" s="1015"/>
      <c r="O4" s="1015"/>
      <c r="P4" s="1015"/>
      <c r="Q4" s="1015"/>
      <c r="R4" s="1015"/>
      <c r="S4" s="1015"/>
      <c r="T4" s="1015"/>
    </row>
    <row r="5" spans="1:20" s="1009" customFormat="1" ht="11.25" customHeight="1">
      <c r="A5" s="1015"/>
      <c r="B5" s="1015"/>
      <c r="C5" s="1015"/>
      <c r="D5" s="1015"/>
      <c r="F5" s="1106" t="s">
        <v>92</v>
      </c>
      <c r="G5" s="812" t="s">
        <v>457</v>
      </c>
      <c r="H5" s="1116" t="s">
        <v>442</v>
      </c>
      <c r="I5" s="1207"/>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111" t="str">
        <f>IF(dateCh="","",dateCh)</f>
        <v>24.05.2022</v>
      </c>
      <c r="I7" s="818" t="s">
        <v>493</v>
      </c>
      <c r="J7" s="617"/>
      <c r="K7" s="1015"/>
      <c r="L7" s="1015"/>
      <c r="M7" s="1015"/>
      <c r="N7" s="1015"/>
      <c r="O7" s="1015"/>
      <c r="P7" s="1015"/>
      <c r="Q7" s="1015"/>
      <c r="R7" s="1015"/>
      <c r="S7" s="1015"/>
      <c r="T7" s="1015"/>
    </row>
    <row r="8" spans="1:20" s="1009" customFormat="1" ht="45">
      <c r="A8" s="1208">
        <v>1</v>
      </c>
      <c r="B8" s="1015"/>
      <c r="C8" s="1015"/>
      <c r="D8" s="1015"/>
      <c r="F8" s="1031" t="str">
        <f>"2." &amp;mergeValue(A8)</f>
        <v>2.1</v>
      </c>
      <c r="G8" s="817" t="s">
        <v>494</v>
      </c>
      <c r="H8" s="1111" t="str">
        <f>IF('Перечень тарифов'!R21="","наименование отсутствует","" &amp; 'Перечень тарифов'!R21 &amp; "")</f>
        <v>наименование отсутствует</v>
      </c>
      <c r="I8" s="818" t="s">
        <v>591</v>
      </c>
      <c r="J8" s="617"/>
      <c r="K8" s="1015"/>
      <c r="L8" s="1015"/>
      <c r="M8" s="1015"/>
      <c r="N8" s="1015"/>
      <c r="O8" s="1015"/>
      <c r="P8" s="1015"/>
      <c r="Q8" s="1015"/>
      <c r="R8" s="1015"/>
      <c r="S8" s="1015"/>
      <c r="T8" s="1015"/>
    </row>
    <row r="9" spans="1:20" s="1009" customFormat="1" ht="22.5">
      <c r="A9" s="1208"/>
      <c r="B9" s="1015"/>
      <c r="C9" s="1015"/>
      <c r="D9" s="1015"/>
      <c r="F9" s="1031" t="str">
        <f>"3." &amp;mergeValue(A9)</f>
        <v>3.1</v>
      </c>
      <c r="G9" s="817" t="s">
        <v>495</v>
      </c>
      <c r="H9" s="1111" t="str">
        <f>IF('Перечень тарифов'!F21="","наименование отсутствует","" &amp; 'Перечень тарифов'!F21 &amp; "")</f>
        <v>Производство тепловой энергии. Некомбинированная выработка; Сбыт. Тепловая энергия</v>
      </c>
      <c r="I9" s="818" t="s">
        <v>589</v>
      </c>
      <c r="J9" s="617"/>
      <c r="K9" s="1015"/>
      <c r="L9" s="1015"/>
      <c r="M9" s="1015"/>
      <c r="N9" s="1015"/>
      <c r="O9" s="1015"/>
      <c r="P9" s="1015"/>
      <c r="Q9" s="1015"/>
      <c r="R9" s="1015"/>
      <c r="S9" s="1015"/>
      <c r="T9" s="1015"/>
    </row>
    <row r="10" spans="1:20" s="1009" customFormat="1" ht="22.5">
      <c r="A10" s="1208"/>
      <c r="B10" s="1015"/>
      <c r="C10" s="1015"/>
      <c r="D10" s="1015"/>
      <c r="F10" s="1031" t="str">
        <f>"4."&amp;mergeValue(A10)</f>
        <v>4.1</v>
      </c>
      <c r="G10" s="817" t="s">
        <v>496</v>
      </c>
      <c r="H10" s="1116" t="s">
        <v>458</v>
      </c>
      <c r="I10" s="818"/>
      <c r="J10" s="617"/>
      <c r="K10" s="1015"/>
      <c r="L10" s="1015"/>
      <c r="M10" s="1015"/>
      <c r="N10" s="1015"/>
      <c r="O10" s="1015"/>
      <c r="P10" s="1015"/>
      <c r="Q10" s="1015"/>
      <c r="R10" s="1015"/>
      <c r="S10" s="1015"/>
      <c r="T10" s="1015"/>
    </row>
    <row r="11" spans="1:20" s="1009" customFormat="1" ht="18.75">
      <c r="A11" s="1208"/>
      <c r="B11" s="1208">
        <v>1</v>
      </c>
      <c r="C11" s="1107"/>
      <c r="D11" s="1107"/>
      <c r="F11" s="1031" t="str">
        <f>"4."&amp;mergeValue(A11) &amp;"."&amp;mergeValue(B11)</f>
        <v>4.1.1</v>
      </c>
      <c r="G11" s="832" t="s">
        <v>593</v>
      </c>
      <c r="H11" s="1111" t="str">
        <f>IF(region_name="","",region_name)</f>
        <v>г.Санкт-Петербург</v>
      </c>
      <c r="I11" s="818" t="s">
        <v>499</v>
      </c>
      <c r="J11" s="617"/>
      <c r="K11" s="1015"/>
      <c r="L11" s="1015"/>
      <c r="M11" s="1015"/>
      <c r="N11" s="1015"/>
      <c r="O11" s="1015"/>
      <c r="P11" s="1015"/>
      <c r="Q11" s="1015"/>
      <c r="R11" s="1015"/>
      <c r="S11" s="1015"/>
      <c r="T11" s="1015"/>
    </row>
    <row r="12" spans="1:20" s="1009" customFormat="1" ht="22.5">
      <c r="A12" s="1208"/>
      <c r="B12" s="1208"/>
      <c r="C12" s="1208">
        <v>1</v>
      </c>
      <c r="D12" s="1107"/>
      <c r="F12" s="1031" t="str">
        <f>"4."&amp;mergeValue(A12) &amp;"."&amp;mergeValue(B12)&amp;"."&amp;mergeValue(C12)</f>
        <v>4.1.1.1</v>
      </c>
      <c r="G12" s="819" t="s">
        <v>497</v>
      </c>
      <c r="H12" s="1111" t="str">
        <f>IF(Территории!H13="","","" &amp; Территории!H13 &amp; "")</f>
        <v>город Санкт-Петербург</v>
      </c>
      <c r="I12" s="818" t="s">
        <v>500</v>
      </c>
      <c r="J12" s="617"/>
      <c r="K12" s="1015"/>
      <c r="L12" s="1015"/>
      <c r="M12" s="1015"/>
      <c r="N12" s="1015"/>
      <c r="O12" s="1015"/>
      <c r="P12" s="1015"/>
      <c r="Q12" s="1015"/>
      <c r="R12" s="1015"/>
      <c r="S12" s="1015"/>
      <c r="T12" s="1015"/>
    </row>
    <row r="13" spans="1:20" s="1009" customFormat="1" ht="56.25">
      <c r="A13" s="1208"/>
      <c r="B13" s="1208"/>
      <c r="C13" s="1208"/>
      <c r="D13" s="1107">
        <v>1</v>
      </c>
      <c r="F13" s="1031" t="str">
        <f>"4."&amp;mergeValue(A13) &amp;"."&amp;mergeValue(B13)&amp;"."&amp;mergeValue(C13)&amp;"."&amp;mergeValue(D13)</f>
        <v>4.1.1.1.1</v>
      </c>
      <c r="G13" s="820" t="s">
        <v>498</v>
      </c>
      <c r="H13" s="1111" t="str">
        <f>IF(Территории!R14="","","" &amp; Территории!R14 &amp; "")</f>
        <v>муниципальный округ Невская застава (40378000)</v>
      </c>
      <c r="I13" s="1108" t="s">
        <v>592</v>
      </c>
      <c r="J13" s="617"/>
      <c r="K13" s="1015"/>
      <c r="L13" s="1015"/>
      <c r="M13" s="1015"/>
      <c r="N13" s="1015"/>
      <c r="O13" s="1015"/>
      <c r="P13" s="1015"/>
      <c r="Q13" s="1015"/>
      <c r="R13" s="1015"/>
      <c r="S13" s="1015"/>
      <c r="T13" s="1015"/>
    </row>
    <row r="14" spans="1:20" s="1009" customFormat="1" ht="45">
      <c r="A14" s="1208">
        <v>2</v>
      </c>
      <c r="B14" s="1015"/>
      <c r="C14" s="1015"/>
      <c r="D14" s="1015"/>
      <c r="F14" s="1031" t="str">
        <f>"2." &amp;mergeValue(A14)</f>
        <v>2.2</v>
      </c>
      <c r="G14" s="817" t="s">
        <v>494</v>
      </c>
      <c r="H14" s="1111" t="str">
        <f>IF('Перечень тарифов'!R25="","наименование отсутствует","" &amp; 'Перечень тарифов'!R25 &amp; "")</f>
        <v>наименование отсутствует</v>
      </c>
      <c r="I14" s="818" t="s">
        <v>591</v>
      </c>
      <c r="J14" s="617"/>
      <c r="K14" s="1015"/>
      <c r="L14" s="1015"/>
      <c r="M14" s="1015"/>
      <c r="N14" s="1015"/>
      <c r="O14" s="1015"/>
      <c r="P14" s="1015"/>
      <c r="Q14" s="1015"/>
      <c r="R14" s="1015"/>
      <c r="S14" s="1015"/>
      <c r="T14" s="1015"/>
    </row>
    <row r="15" spans="1:20" s="1009" customFormat="1" ht="22.5">
      <c r="A15" s="1208"/>
      <c r="B15" s="1015"/>
      <c r="C15" s="1015"/>
      <c r="D15" s="1015"/>
      <c r="F15" s="1031" t="str">
        <f>"3." &amp;mergeValue(A15)</f>
        <v>3.2</v>
      </c>
      <c r="G15" s="817" t="s">
        <v>495</v>
      </c>
      <c r="H15" s="1111" t="str">
        <f>IF('Перечень тарифов'!F21="","наименование отсутствует","" &amp; 'Перечень тарифов'!F21 &amp; "")</f>
        <v>Производство тепловой энергии. Некомбинированная выработка; Сбыт. Тепловая энергия</v>
      </c>
      <c r="I15" s="818" t="s">
        <v>589</v>
      </c>
      <c r="J15" s="617"/>
      <c r="K15" s="1015"/>
      <c r="L15" s="1015"/>
      <c r="M15" s="1015"/>
      <c r="N15" s="1015"/>
      <c r="O15" s="1015"/>
      <c r="P15" s="1015"/>
      <c r="Q15" s="1015"/>
      <c r="R15" s="1015"/>
      <c r="S15" s="1015"/>
      <c r="T15" s="1015"/>
    </row>
    <row r="16" spans="1:20" s="1009" customFormat="1" ht="22.5">
      <c r="A16" s="1208"/>
      <c r="B16" s="1015"/>
      <c r="C16" s="1015"/>
      <c r="D16" s="1015"/>
      <c r="F16" s="1031" t="str">
        <f>"4."&amp;mergeValue(A16)</f>
        <v>4.2</v>
      </c>
      <c r="G16" s="817" t="s">
        <v>496</v>
      </c>
      <c r="H16" s="1116" t="s">
        <v>458</v>
      </c>
      <c r="I16" s="818"/>
      <c r="J16" s="617"/>
      <c r="K16" s="1015"/>
      <c r="L16" s="1015"/>
      <c r="M16" s="1015"/>
      <c r="N16" s="1015"/>
      <c r="O16" s="1015"/>
      <c r="P16" s="1015"/>
      <c r="Q16" s="1015"/>
      <c r="R16" s="1015"/>
      <c r="S16" s="1015"/>
      <c r="T16" s="1015"/>
    </row>
    <row r="17" spans="1:20" s="1009" customFormat="1" ht="18.75">
      <c r="A17" s="1208"/>
      <c r="B17" s="1208">
        <v>1</v>
      </c>
      <c r="C17" s="1107"/>
      <c r="D17" s="1107"/>
      <c r="F17" s="1031" t="str">
        <f>"4."&amp;mergeValue(A17) &amp;"."&amp;mergeValue(B17)</f>
        <v>4.2.1</v>
      </c>
      <c r="G17" s="832" t="s">
        <v>593</v>
      </c>
      <c r="H17" s="1111" t="str">
        <f>IF(region_name="","",region_name)</f>
        <v>г.Санкт-Петербург</v>
      </c>
      <c r="I17" s="818" t="s">
        <v>499</v>
      </c>
      <c r="J17" s="617"/>
      <c r="K17" s="1015"/>
      <c r="L17" s="1015"/>
      <c r="M17" s="1015"/>
      <c r="N17" s="1015"/>
      <c r="O17" s="1015"/>
      <c r="P17" s="1015"/>
      <c r="Q17" s="1015"/>
      <c r="R17" s="1015"/>
      <c r="S17" s="1015"/>
      <c r="T17" s="1015"/>
    </row>
    <row r="18" spans="1:20" s="1009" customFormat="1" ht="22.5">
      <c r="A18" s="1208"/>
      <c r="B18" s="1208"/>
      <c r="C18" s="1208">
        <v>1</v>
      </c>
      <c r="D18" s="1107"/>
      <c r="F18" s="1031" t="str">
        <f>"4."&amp;mergeValue(A18) &amp;"."&amp;mergeValue(B18)&amp;"."&amp;mergeValue(C18)</f>
        <v>4.2.1.1</v>
      </c>
      <c r="G18" s="819" t="s">
        <v>497</v>
      </c>
      <c r="H18" s="1111" t="str">
        <f>IF(Территории!H13="","","" &amp; Территории!H13 &amp; "")</f>
        <v>город Санкт-Петербург</v>
      </c>
      <c r="I18" s="818" t="s">
        <v>500</v>
      </c>
      <c r="J18" s="617"/>
      <c r="K18" s="1015"/>
      <c r="L18" s="1015"/>
      <c r="M18" s="1015"/>
      <c r="N18" s="1015"/>
      <c r="O18" s="1015"/>
      <c r="P18" s="1015"/>
      <c r="Q18" s="1015"/>
      <c r="R18" s="1015"/>
      <c r="S18" s="1015"/>
      <c r="T18" s="1015"/>
    </row>
    <row r="19" spans="1:20" s="1009" customFormat="1" ht="56.25">
      <c r="A19" s="1208"/>
      <c r="B19" s="1208"/>
      <c r="C19" s="1208"/>
      <c r="D19" s="1107">
        <v>1</v>
      </c>
      <c r="F19" s="1031" t="str">
        <f>"4."&amp;mergeValue(A19) &amp;"."&amp;mergeValue(B19)&amp;"."&amp;mergeValue(C19)&amp;"."&amp;mergeValue(D19)</f>
        <v>4.2.1.1.1</v>
      </c>
      <c r="G19" s="820" t="s">
        <v>498</v>
      </c>
      <c r="H19" s="1111" t="str">
        <f>IF(Территории!R14="","","" &amp; Территории!R14 &amp; "")</f>
        <v>муниципальный округ Невская застава (40378000)</v>
      </c>
      <c r="I19" s="1108" t="s">
        <v>592</v>
      </c>
      <c r="J19" s="617"/>
      <c r="K19" s="1015"/>
      <c r="L19" s="1015"/>
      <c r="M19" s="1015"/>
      <c r="N19" s="1015"/>
      <c r="O19" s="1015"/>
      <c r="P19" s="1015"/>
      <c r="Q19" s="1015"/>
      <c r="R19" s="1015"/>
      <c r="S19" s="1015"/>
      <c r="T19" s="1015"/>
    </row>
    <row r="20" spans="1:20" s="1009" customFormat="1" ht="45">
      <c r="A20" s="1208">
        <v>3</v>
      </c>
      <c r="B20" s="1015"/>
      <c r="C20" s="1015"/>
      <c r="D20" s="1015"/>
      <c r="F20" s="1031" t="str">
        <f>"2." &amp;mergeValue(A20)</f>
        <v>2.3</v>
      </c>
      <c r="G20" s="817" t="s">
        <v>494</v>
      </c>
      <c r="H20" s="1111" t="str">
        <f>IF('Перечень тарифов'!R29="","наименование отсутствует","" &amp; 'Перечень тарифов'!R29 &amp; "")</f>
        <v>наименование отсутствует</v>
      </c>
      <c r="I20" s="818" t="s">
        <v>591</v>
      </c>
      <c r="J20" s="617"/>
      <c r="K20" s="1015"/>
      <c r="L20" s="1015"/>
      <c r="M20" s="1015"/>
      <c r="N20" s="1015"/>
      <c r="O20" s="1015"/>
      <c r="P20" s="1015"/>
      <c r="Q20" s="1015"/>
      <c r="R20" s="1015"/>
      <c r="S20" s="1015"/>
      <c r="T20" s="1015"/>
    </row>
    <row r="21" spans="1:20" s="1009" customFormat="1" ht="22.5">
      <c r="A21" s="1208"/>
      <c r="B21" s="1015"/>
      <c r="C21" s="1015"/>
      <c r="D21" s="1015"/>
      <c r="F21" s="1031" t="str">
        <f>"3." &amp;mergeValue(A21)</f>
        <v>3.3</v>
      </c>
      <c r="G21" s="817" t="s">
        <v>495</v>
      </c>
      <c r="H21" s="1111" t="str">
        <f>IF('Перечень тарифов'!F21="","наименование отсутствует","" &amp; 'Перечень тарифов'!F21 &amp; "")</f>
        <v>Производство тепловой энергии. Некомбинированная выработка; Сбыт. Тепловая энергия</v>
      </c>
      <c r="I21" s="818" t="s">
        <v>589</v>
      </c>
      <c r="J21" s="617"/>
      <c r="K21" s="1015"/>
      <c r="L21" s="1015"/>
      <c r="M21" s="1015"/>
      <c r="N21" s="1015"/>
      <c r="O21" s="1015"/>
      <c r="P21" s="1015"/>
      <c r="Q21" s="1015"/>
      <c r="R21" s="1015"/>
      <c r="S21" s="1015"/>
      <c r="T21" s="1015"/>
    </row>
    <row r="22" spans="1:20" s="1009" customFormat="1" ht="22.5">
      <c r="A22" s="1208"/>
      <c r="B22" s="1015"/>
      <c r="C22" s="1015"/>
      <c r="D22" s="1015"/>
      <c r="F22" s="1031" t="str">
        <f>"4."&amp;mergeValue(A22)</f>
        <v>4.3</v>
      </c>
      <c r="G22" s="817" t="s">
        <v>496</v>
      </c>
      <c r="H22" s="1116" t="s">
        <v>458</v>
      </c>
      <c r="I22" s="818"/>
      <c r="J22" s="617"/>
      <c r="K22" s="1015"/>
      <c r="L22" s="1015"/>
      <c r="M22" s="1015"/>
      <c r="N22" s="1015"/>
      <c r="O22" s="1015"/>
      <c r="P22" s="1015"/>
      <c r="Q22" s="1015"/>
      <c r="R22" s="1015"/>
      <c r="S22" s="1015"/>
      <c r="T22" s="1015"/>
    </row>
    <row r="23" spans="1:20" s="1009" customFormat="1" ht="18.75">
      <c r="A23" s="1208"/>
      <c r="B23" s="1208">
        <v>1</v>
      </c>
      <c r="C23" s="1107"/>
      <c r="D23" s="1107"/>
      <c r="F23" s="1031" t="str">
        <f>"4."&amp;mergeValue(A23) &amp;"."&amp;mergeValue(B23)</f>
        <v>4.3.1</v>
      </c>
      <c r="G23" s="832" t="s">
        <v>593</v>
      </c>
      <c r="H23" s="1111" t="str">
        <f>IF(region_name="","",region_name)</f>
        <v>г.Санкт-Петербург</v>
      </c>
      <c r="I23" s="818" t="s">
        <v>499</v>
      </c>
      <c r="J23" s="617"/>
      <c r="K23" s="1015"/>
      <c r="L23" s="1015"/>
      <c r="M23" s="1015"/>
      <c r="N23" s="1015"/>
      <c r="O23" s="1015"/>
      <c r="P23" s="1015"/>
      <c r="Q23" s="1015"/>
      <c r="R23" s="1015"/>
      <c r="S23" s="1015"/>
      <c r="T23" s="1015"/>
    </row>
    <row r="24" spans="1:20" s="1009" customFormat="1" ht="22.5">
      <c r="A24" s="1208"/>
      <c r="B24" s="1208"/>
      <c r="C24" s="1208">
        <v>1</v>
      </c>
      <c r="D24" s="1107"/>
      <c r="F24" s="1031" t="str">
        <f>"4."&amp;mergeValue(A24) &amp;"."&amp;mergeValue(B24)&amp;"."&amp;mergeValue(C24)</f>
        <v>4.3.1.1</v>
      </c>
      <c r="G24" s="819" t="s">
        <v>497</v>
      </c>
      <c r="H24" s="1111" t="str">
        <f>IF(Территории!H13="","","" &amp; Территории!H13 &amp; "")</f>
        <v>город Санкт-Петербург</v>
      </c>
      <c r="I24" s="818" t="s">
        <v>500</v>
      </c>
      <c r="J24" s="617"/>
      <c r="K24" s="1015"/>
      <c r="L24" s="1015"/>
      <c r="M24" s="1015"/>
      <c r="N24" s="1015"/>
      <c r="O24" s="1015"/>
      <c r="P24" s="1015"/>
      <c r="Q24" s="1015"/>
      <c r="R24" s="1015"/>
      <c r="S24" s="1015"/>
      <c r="T24" s="1015"/>
    </row>
    <row r="25" spans="1:20" s="1009" customFormat="1" ht="56.25">
      <c r="A25" s="1208"/>
      <c r="B25" s="1208"/>
      <c r="C25" s="1208"/>
      <c r="D25" s="1107">
        <v>1</v>
      </c>
      <c r="F25" s="1031" t="str">
        <f>"4."&amp;mergeValue(A25) &amp;"."&amp;mergeValue(B25)&amp;"."&amp;mergeValue(C25)&amp;"."&amp;mergeValue(D25)</f>
        <v>4.3.1.1.1</v>
      </c>
      <c r="G25" s="820" t="s">
        <v>498</v>
      </c>
      <c r="H25" s="1111" t="str">
        <f>IF(Территории!R14="","","" &amp; Территории!R14 &amp; "")</f>
        <v>муниципальный округ Невская застава (40378000)</v>
      </c>
      <c r="I25" s="1108" t="s">
        <v>592</v>
      </c>
      <c r="J25" s="617"/>
      <c r="K25" s="1015"/>
      <c r="L25" s="1015"/>
      <c r="M25" s="1015"/>
      <c r="N25" s="1015"/>
      <c r="O25" s="1015"/>
      <c r="P25" s="1015"/>
      <c r="Q25" s="1015"/>
      <c r="R25" s="1015"/>
      <c r="S25" s="1015"/>
      <c r="T25" s="1015"/>
    </row>
    <row r="26" spans="1:20" s="774" customFormat="1" ht="3" customHeight="1">
      <c r="A26" s="775"/>
      <c r="B26" s="775"/>
      <c r="C26" s="775"/>
      <c r="D26" s="775"/>
      <c r="F26" s="824"/>
      <c r="G26" s="418"/>
      <c r="H26" s="419"/>
      <c r="I26" s="985"/>
      <c r="J26" s="775"/>
      <c r="K26" s="775"/>
      <c r="L26" s="775"/>
      <c r="M26" s="775"/>
      <c r="N26" s="775"/>
      <c r="O26" s="775"/>
      <c r="P26" s="775"/>
      <c r="Q26" s="775"/>
      <c r="R26" s="775"/>
      <c r="S26" s="775"/>
      <c r="T26" s="775"/>
    </row>
    <row r="27" spans="1:20" s="774" customFormat="1" ht="15" customHeight="1">
      <c r="A27" s="775"/>
      <c r="B27" s="775"/>
      <c r="C27" s="775"/>
      <c r="D27" s="775"/>
      <c r="F27" s="824"/>
      <c r="G27" s="1203" t="s">
        <v>594</v>
      </c>
      <c r="H27" s="1203"/>
      <c r="I27" s="985"/>
      <c r="J27" s="775"/>
      <c r="K27" s="775"/>
      <c r="L27" s="775"/>
      <c r="M27" s="775"/>
      <c r="N27" s="775"/>
      <c r="O27" s="775"/>
      <c r="P27" s="775"/>
      <c r="Q27" s="775"/>
      <c r="R27" s="775"/>
      <c r="S27" s="775"/>
      <c r="T27" s="775"/>
    </row>
  </sheetData>
  <sheetProtection algorithmName="SHA-512" hashValue="pKyYccH+Z48dwFPKf2XdxkkBS77sCs8FJRkU6eRq/rbNonW3G0m6Su0aw9int9QdoZZa3AOsUX70QM/lrp9OvA==" saltValue="qBvBFbx7y5qnEqf0QEr7zA==" spinCount="100000" sheet="1" objects="1" scenarios="1" formatColumns="0" formatRows="0"/>
  <mergeCells count="13">
    <mergeCell ref="G27:H27"/>
    <mergeCell ref="A14:A19"/>
    <mergeCell ref="B17:B19"/>
    <mergeCell ref="C18:C19"/>
    <mergeCell ref="A20:A25"/>
    <mergeCell ref="B23:B25"/>
    <mergeCell ref="C24:C2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26:I27" xr:uid="{00000000-0002-0000-2400-000000000000}">
      <formula1>900</formula1>
    </dataValidation>
  </dataValidation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87" t="s">
        <v>55</v>
      </c>
      <c r="E7" s="1287"/>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xr:uid="{00000000-0002-0000-2500-000000000000}">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91" t="s">
        <v>56</v>
      </c>
      <c r="C2" s="1291"/>
      <c r="D2" s="1291"/>
      <c r="E2" s="440"/>
    </row>
    <row r="3" spans="2:5" ht="3" customHeight="1"/>
    <row r="4" spans="2:5" ht="21.75" customHeight="1" thickBot="1">
      <c r="B4" s="1120" t="s">
        <v>1</v>
      </c>
      <c r="C4" s="1120" t="s">
        <v>91</v>
      </c>
      <c r="D4" s="1120" t="s">
        <v>72</v>
      </c>
    </row>
    <row r="5" spans="2:5" ht="12" thickTop="1"/>
  </sheetData>
  <sheetProtection algorithmName="SHA-512" hashValue="wjpSIuqXe/lb5LNQuM/KmLown+rDMNDz7WL742HrBRO98QuzxmhclB5++8V1142hcyHUtctnML3lvl7hjmu8MA==" saltValue="Nr5jyXVXxB3aQxf2VEz5BQ==" spinCount="100000" sheet="1" objects="1" scenarios="1" formatColumns="0" formatRows="0" autoFilter="0"/>
  <autoFilter ref="B4:D4" xr:uid="{00000000-0001-0000-2600-000000000000}"/>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odUpdTemplLogger">
    <tabColor indexed="24"/>
  </sheetPr>
  <dimension ref="A1:D20"/>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9">
        <v>44089.572847222225</v>
      </c>
      <c r="B2" s="12" t="s">
        <v>774</v>
      </c>
      <c r="C2" s="12" t="s">
        <v>442</v>
      </c>
    </row>
    <row r="3" spans="1:4">
      <c r="A3" s="1119">
        <v>44089.572881944441</v>
      </c>
      <c r="B3" s="12" t="s">
        <v>774</v>
      </c>
      <c r="C3" s="12" t="s">
        <v>442</v>
      </c>
    </row>
    <row r="4" spans="1:4">
      <c r="A4" s="1119">
        <v>44089.572881944441</v>
      </c>
      <c r="B4" s="12" t="s">
        <v>775</v>
      </c>
      <c r="C4" s="12" t="s">
        <v>442</v>
      </c>
    </row>
    <row r="5" spans="1:4" ht="78.75">
      <c r="A5" s="1119">
        <v>44089.572893518518</v>
      </c>
      <c r="B5" s="12" t="s">
        <v>776</v>
      </c>
      <c r="C5" s="12" t="s">
        <v>442</v>
      </c>
    </row>
    <row r="6" spans="1:4">
      <c r="A6" s="1119">
        <v>44089.572893518518</v>
      </c>
      <c r="B6" s="12" t="s">
        <v>777</v>
      </c>
      <c r="C6" s="12" t="s">
        <v>442</v>
      </c>
    </row>
    <row r="7" spans="1:4">
      <c r="A7" s="1119">
        <v>44089.572916666664</v>
      </c>
      <c r="B7" s="12" t="s">
        <v>778</v>
      </c>
      <c r="C7" s="12" t="s">
        <v>442</v>
      </c>
    </row>
    <row r="8" spans="1:4">
      <c r="A8" s="1119">
        <v>44089.572997685187</v>
      </c>
      <c r="B8" s="12" t="s">
        <v>779</v>
      </c>
      <c r="C8" s="12" t="s">
        <v>442</v>
      </c>
    </row>
    <row r="9" spans="1:4">
      <c r="A9" s="1119">
        <v>44089.573009259257</v>
      </c>
      <c r="B9" s="12" t="s">
        <v>780</v>
      </c>
      <c r="C9" s="12" t="s">
        <v>442</v>
      </c>
    </row>
    <row r="10" spans="1:4">
      <c r="A10" s="1119">
        <v>44089.573009259257</v>
      </c>
      <c r="B10" s="12" t="s">
        <v>781</v>
      </c>
      <c r="C10" s="12" t="s">
        <v>442</v>
      </c>
    </row>
    <row r="11" spans="1:4" ht="33.75">
      <c r="A11" s="1119">
        <v>44089.57304398148</v>
      </c>
      <c r="B11" s="12" t="s">
        <v>782</v>
      </c>
      <c r="C11" s="12" t="s">
        <v>442</v>
      </c>
    </row>
    <row r="12" spans="1:4" ht="22.5">
      <c r="A12" s="1119">
        <v>44089.57309027778</v>
      </c>
      <c r="B12" s="12" t="s">
        <v>784</v>
      </c>
      <c r="C12" s="12" t="s">
        <v>442</v>
      </c>
    </row>
    <row r="13" spans="1:4">
      <c r="A13" s="1119">
        <v>44705.658379629633</v>
      </c>
      <c r="B13" s="12" t="s">
        <v>774</v>
      </c>
      <c r="C13" s="12" t="s">
        <v>442</v>
      </c>
    </row>
    <row r="14" spans="1:4">
      <c r="A14" s="1119">
        <v>44705.658425925925</v>
      </c>
      <c r="B14" s="12" t="s">
        <v>785</v>
      </c>
      <c r="C14" s="12" t="s">
        <v>442</v>
      </c>
    </row>
    <row r="15" spans="1:4">
      <c r="A15" s="1119">
        <v>44705.658530092594</v>
      </c>
      <c r="B15" s="12" t="s">
        <v>774</v>
      </c>
      <c r="C15" s="12" t="s">
        <v>442</v>
      </c>
    </row>
    <row r="16" spans="1:4">
      <c r="A16" s="1119">
        <v>44705.658541666664</v>
      </c>
      <c r="B16" s="12" t="s">
        <v>785</v>
      </c>
      <c r="C16" s="12" t="s">
        <v>442</v>
      </c>
    </row>
    <row r="17" spans="1:3">
      <c r="A17" s="1119">
        <v>44705.661145833335</v>
      </c>
      <c r="B17" s="12" t="s">
        <v>774</v>
      </c>
      <c r="C17" s="12" t="s">
        <v>442</v>
      </c>
    </row>
    <row r="18" spans="1:3">
      <c r="A18" s="1119">
        <v>44705.661168981482</v>
      </c>
      <c r="B18" s="12" t="s">
        <v>785</v>
      </c>
      <c r="C18" s="12" t="s">
        <v>442</v>
      </c>
    </row>
    <row r="19" spans="1:3">
      <c r="A19" s="1119">
        <v>44720.505636574075</v>
      </c>
      <c r="B19" s="12" t="s">
        <v>774</v>
      </c>
      <c r="C19" s="12" t="s">
        <v>442</v>
      </c>
    </row>
    <row r="20" spans="1:3">
      <c r="A20" s="1119">
        <v>44720.505648148152</v>
      </c>
      <c r="B20" s="12" t="s">
        <v>785</v>
      </c>
      <c r="C20" s="12" t="s">
        <v>442</v>
      </c>
    </row>
  </sheetData>
  <sheetProtection algorithmName="SHA-512" hashValue="+YLq0cM6ZYtTRweWYtoA5OQ8+IZDyyjoL3i36zJdanMS+gvaETXSOql2Zdheyf2b0TdbqPS+0aU5pw1vdcq7lg==" saltValue="63HLa0XiBzGRqFy8lgU3cQ==" spinCount="100000"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82">
        <v>1</v>
      </c>
      <c r="E9" s="1326"/>
      <c r="F9" s="1316"/>
      <c r="G9" s="1320" t="s">
        <v>85</v>
      </c>
      <c r="H9" s="1182"/>
      <c r="I9" s="1182">
        <v>1</v>
      </c>
      <c r="J9" s="1314"/>
      <c r="K9" s="1217" t="s">
        <v>85</v>
      </c>
      <c r="L9" s="1200"/>
      <c r="M9" s="1200" t="s">
        <v>93</v>
      </c>
      <c r="N9" s="1313"/>
      <c r="O9" s="1217" t="s">
        <v>85</v>
      </c>
      <c r="P9" s="1200"/>
      <c r="Q9" s="1200" t="s">
        <v>93</v>
      </c>
      <c r="R9" s="1310"/>
      <c r="S9" s="1217" t="s">
        <v>85</v>
      </c>
      <c r="T9" s="1089"/>
      <c r="U9" s="1089" t="s">
        <v>93</v>
      </c>
      <c r="V9" s="1115"/>
      <c r="W9" s="308"/>
    </row>
    <row r="10" spans="1:23" s="741" customFormat="1" ht="17.100000000000001" customHeight="1">
      <c r="A10" s="205"/>
      <c r="C10" s="159"/>
      <c r="D10" s="1182"/>
      <c r="E10" s="1326"/>
      <c r="F10" s="1316"/>
      <c r="G10" s="1320"/>
      <c r="H10" s="1182"/>
      <c r="I10" s="1182"/>
      <c r="J10" s="1314"/>
      <c r="K10" s="1217"/>
      <c r="L10" s="1200"/>
      <c r="M10" s="1200"/>
      <c r="N10" s="1313"/>
      <c r="O10" s="1217"/>
      <c r="P10" s="1200"/>
      <c r="Q10" s="1200"/>
      <c r="R10" s="1310"/>
      <c r="S10" s="1217"/>
      <c r="T10" s="1091"/>
      <c r="U10" s="746"/>
      <c r="V10" s="747" t="s">
        <v>717</v>
      </c>
      <c r="W10" s="748"/>
    </row>
    <row r="11" spans="1:23" s="102" customFormat="1" ht="17.100000000000001" customHeight="1">
      <c r="A11" s="205"/>
      <c r="C11" s="159"/>
      <c r="D11" s="1183"/>
      <c r="E11" s="1327"/>
      <c r="F11" s="1317"/>
      <c r="G11" s="1183"/>
      <c r="H11" s="1183"/>
      <c r="I11" s="1183"/>
      <c r="J11" s="1315"/>
      <c r="K11" s="1183"/>
      <c r="L11" s="1183"/>
      <c r="M11" s="1183"/>
      <c r="N11" s="1310"/>
      <c r="O11" s="1183"/>
      <c r="P11" s="1090"/>
      <c r="Q11" s="746"/>
      <c r="R11" s="747" t="s">
        <v>716</v>
      </c>
      <c r="S11" s="743"/>
      <c r="T11" s="743"/>
      <c r="U11" s="743"/>
      <c r="V11" s="743"/>
      <c r="W11" s="748"/>
    </row>
    <row r="12" spans="1:23" s="102" customFormat="1" ht="17.100000000000001" customHeight="1">
      <c r="A12" s="205"/>
      <c r="C12" s="159"/>
      <c r="D12" s="1183"/>
      <c r="E12" s="1327"/>
      <c r="F12" s="1317"/>
      <c r="G12" s="1183"/>
      <c r="H12" s="1183"/>
      <c r="I12" s="1183"/>
      <c r="J12" s="1315"/>
      <c r="K12" s="1183"/>
      <c r="L12" s="746"/>
      <c r="M12" s="747"/>
      <c r="N12" s="747" t="s">
        <v>412</v>
      </c>
      <c r="O12" s="747"/>
      <c r="P12" s="747"/>
      <c r="Q12" s="747"/>
      <c r="R12" s="747"/>
      <c r="S12" s="743"/>
      <c r="T12" s="743"/>
      <c r="U12" s="743"/>
      <c r="V12" s="743"/>
      <c r="W12" s="748"/>
    </row>
    <row r="13" spans="1:23" s="102" customFormat="1" ht="17.25" customHeight="1">
      <c r="A13" s="205"/>
      <c r="C13" s="159"/>
      <c r="D13" s="1183"/>
      <c r="E13" s="1327"/>
      <c r="F13" s="1317"/>
      <c r="G13" s="1183"/>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324"/>
      <c r="E15" s="1318"/>
      <c r="F15" s="1319"/>
      <c r="G15" s="1321"/>
      <c r="H15" s="1182"/>
      <c r="I15" s="1182">
        <v>1</v>
      </c>
      <c r="J15" s="1314"/>
      <c r="K15" s="1217" t="s">
        <v>85</v>
      </c>
      <c r="L15" s="1200"/>
      <c r="M15" s="1200" t="s">
        <v>93</v>
      </c>
      <c r="N15" s="1313"/>
      <c r="O15" s="1217" t="s">
        <v>85</v>
      </c>
      <c r="P15" s="1200"/>
      <c r="Q15" s="1200" t="s">
        <v>93</v>
      </c>
      <c r="R15" s="1310"/>
      <c r="S15" s="1217" t="s">
        <v>85</v>
      </c>
      <c r="T15" s="1089"/>
      <c r="U15" s="1089" t="s">
        <v>93</v>
      </c>
      <c r="V15" s="1115"/>
      <c r="W15" s="308"/>
    </row>
    <row r="16" spans="1:23" s="744" customFormat="1" ht="16.5" customHeight="1">
      <c r="A16" s="750"/>
      <c r="B16" s="745"/>
      <c r="C16" s="749"/>
      <c r="D16" s="1324"/>
      <c r="E16" s="1318"/>
      <c r="F16" s="1319"/>
      <c r="G16" s="1321"/>
      <c r="H16" s="1182"/>
      <c r="I16" s="1182"/>
      <c r="J16" s="1314"/>
      <c r="K16" s="1217"/>
      <c r="L16" s="1200"/>
      <c r="M16" s="1200"/>
      <c r="N16" s="1313"/>
      <c r="O16" s="1217"/>
      <c r="P16" s="1200"/>
      <c r="Q16" s="1200"/>
      <c r="R16" s="1310"/>
      <c r="S16" s="1217"/>
      <c r="T16" s="1091"/>
      <c r="U16" s="746"/>
      <c r="V16" s="747" t="s">
        <v>717</v>
      </c>
      <c r="W16" s="748"/>
    </row>
    <row r="17" spans="1:36" ht="17.100000000000001" customHeight="1">
      <c r="A17" s="205"/>
      <c r="B17" s="102"/>
      <c r="C17" s="159"/>
      <c r="D17" s="1324"/>
      <c r="E17" s="1318"/>
      <c r="F17" s="1319"/>
      <c r="G17" s="1321"/>
      <c r="H17" s="1182"/>
      <c r="I17" s="1182"/>
      <c r="J17" s="1315"/>
      <c r="K17" s="1217"/>
      <c r="L17" s="1200"/>
      <c r="M17" s="1200"/>
      <c r="N17" s="1310"/>
      <c r="O17" s="1217"/>
      <c r="P17" s="1090"/>
      <c r="Q17" s="746"/>
      <c r="R17" s="747" t="s">
        <v>716</v>
      </c>
      <c r="S17" s="743"/>
      <c r="T17" s="743"/>
      <c r="U17" s="743"/>
      <c r="V17" s="743"/>
      <c r="W17" s="748"/>
    </row>
    <row r="18" spans="1:36" ht="17.100000000000001" customHeight="1">
      <c r="A18" s="205"/>
      <c r="B18" s="102"/>
      <c r="C18" s="159"/>
      <c r="D18" s="1324"/>
      <c r="E18" s="1318"/>
      <c r="F18" s="1319"/>
      <c r="G18" s="1321"/>
      <c r="H18" s="1182"/>
      <c r="I18" s="1182"/>
      <c r="J18" s="1315"/>
      <c r="K18" s="1217"/>
      <c r="L18" s="746"/>
      <c r="M18" s="747"/>
      <c r="N18" s="747" t="s">
        <v>412</v>
      </c>
      <c r="O18" s="747"/>
      <c r="P18" s="747"/>
      <c r="Q18" s="747"/>
      <c r="R18" s="747"/>
      <c r="S18" s="743"/>
      <c r="T18" s="743"/>
      <c r="U18" s="743"/>
      <c r="V18" s="743"/>
      <c r="W18" s="748"/>
    </row>
    <row r="19" spans="1:36" ht="17.100000000000001" customHeight="1">
      <c r="A19" s="205"/>
      <c r="B19" s="102"/>
      <c r="C19" s="159"/>
      <c r="D19" s="1324"/>
      <c r="E19" s="1318"/>
      <c r="F19" s="1319"/>
      <c r="G19" s="1321"/>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325" t="s">
        <v>298</v>
      </c>
      <c r="P27" s="1325"/>
      <c r="Q27" s="1325"/>
      <c r="R27" s="1267" t="s">
        <v>270</v>
      </c>
      <c r="S27" s="1267"/>
      <c r="T27" s="1267"/>
      <c r="U27" s="1237" t="s">
        <v>341</v>
      </c>
      <c r="W27" s="1311"/>
    </row>
    <row r="28" spans="1:36" ht="17.100000000000001" customHeight="1">
      <c r="O28" s="1268" t="s">
        <v>606</v>
      </c>
      <c r="P28" s="1268" t="s">
        <v>271</v>
      </c>
      <c r="Q28" s="1268"/>
      <c r="R28" s="1267"/>
      <c r="S28" s="1267"/>
      <c r="T28" s="1267"/>
      <c r="U28" s="1237"/>
      <c r="W28" s="1311"/>
    </row>
    <row r="29" spans="1:36" ht="37.5" customHeight="1">
      <c r="O29" s="1268"/>
      <c r="P29" s="104" t="s">
        <v>607</v>
      </c>
      <c r="Q29" s="104" t="s">
        <v>6</v>
      </c>
      <c r="R29" s="105" t="s">
        <v>274</v>
      </c>
      <c r="S29" s="1264" t="s">
        <v>273</v>
      </c>
      <c r="T29" s="1264"/>
      <c r="U29" s="1237"/>
      <c r="W29" s="1311"/>
    </row>
    <row r="30" spans="1:36" ht="17.100000000000001" customHeight="1">
      <c r="G30" s="157"/>
      <c r="H30" s="157"/>
      <c r="I30" s="157"/>
      <c r="J30" s="157"/>
      <c r="K30" s="157"/>
      <c r="L30" s="122"/>
      <c r="M30" s="433" t="s">
        <v>183</v>
      </c>
      <c r="N30" s="434"/>
      <c r="O30" s="1312"/>
      <c r="P30" s="1312"/>
      <c r="Q30" s="1312"/>
      <c r="R30" s="1312"/>
      <c r="S30" s="1312"/>
      <c r="T30" s="1312"/>
      <c r="U30" s="1312"/>
      <c r="V30" s="122"/>
      <c r="W30" s="122"/>
      <c r="X30" s="204"/>
      <c r="Y30" s="204"/>
      <c r="Z30" s="204"/>
      <c r="AA30" s="204"/>
      <c r="AB30" s="204"/>
      <c r="AC30" s="204"/>
      <c r="AD30" s="204"/>
      <c r="AE30" s="204"/>
      <c r="AF30" s="204"/>
      <c r="AG30" s="204"/>
      <c r="AH30" s="204"/>
      <c r="AI30" s="204"/>
      <c r="AJ30" s="204"/>
    </row>
    <row r="31" spans="1:36" s="525" customFormat="1" ht="22.5">
      <c r="A31" s="1210">
        <v>1</v>
      </c>
      <c r="B31" s="849"/>
      <c r="C31" s="849"/>
      <c r="D31" s="849"/>
      <c r="E31" s="850"/>
      <c r="F31" s="851"/>
      <c r="G31" s="851"/>
      <c r="H31" s="851"/>
      <c r="I31" s="852"/>
      <c r="J31" s="847"/>
      <c r="K31" s="854"/>
      <c r="L31" s="595">
        <f>mergeValue(A31)</f>
        <v>1</v>
      </c>
      <c r="M31" s="643" t="s">
        <v>20</v>
      </c>
      <c r="N31" s="648"/>
      <c r="O31" s="1245"/>
      <c r="P31" s="1246"/>
      <c r="Q31" s="1246"/>
      <c r="R31" s="1246"/>
      <c r="S31" s="1246"/>
      <c r="T31" s="1246"/>
      <c r="U31" s="1246"/>
      <c r="V31" s="1247"/>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10"/>
      <c r="B32" s="1210">
        <v>1</v>
      </c>
      <c r="C32" s="849"/>
      <c r="D32" s="849"/>
      <c r="E32" s="851"/>
      <c r="F32" s="851"/>
      <c r="G32" s="851"/>
      <c r="H32" s="851"/>
      <c r="I32" s="846"/>
      <c r="J32" s="845"/>
      <c r="K32" s="848"/>
      <c r="L32" s="595" t="str">
        <f>mergeValue(A32) &amp;"."&amp; mergeValue(B32)</f>
        <v>1.1</v>
      </c>
      <c r="M32" s="548" t="s">
        <v>16</v>
      </c>
      <c r="N32" s="648"/>
      <c r="O32" s="1245"/>
      <c r="P32" s="1246"/>
      <c r="Q32" s="1246"/>
      <c r="R32" s="1246"/>
      <c r="S32" s="1246"/>
      <c r="T32" s="1246"/>
      <c r="U32" s="1246"/>
      <c r="V32" s="1247"/>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10"/>
      <c r="B33" s="1210"/>
      <c r="C33" s="1210">
        <v>1</v>
      </c>
      <c r="D33" s="849"/>
      <c r="E33" s="851"/>
      <c r="F33" s="851"/>
      <c r="G33" s="851"/>
      <c r="H33" s="851"/>
      <c r="I33" s="853"/>
      <c r="J33" s="845"/>
      <c r="K33" s="848"/>
      <c r="L33" s="595" t="str">
        <f>mergeValue(A33) &amp;"."&amp; mergeValue(B33)&amp;"."&amp; mergeValue(C33)</f>
        <v>1.1.1</v>
      </c>
      <c r="M33" s="549" t="s">
        <v>7</v>
      </c>
      <c r="N33" s="648"/>
      <c r="O33" s="1245"/>
      <c r="P33" s="1246"/>
      <c r="Q33" s="1246"/>
      <c r="R33" s="1246"/>
      <c r="S33" s="1246"/>
      <c r="T33" s="1246"/>
      <c r="U33" s="1246"/>
      <c r="V33" s="1247"/>
      <c r="W33" s="632" t="s">
        <v>634</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10"/>
      <c r="B34" s="1210"/>
      <c r="C34" s="1210"/>
      <c r="D34" s="1210">
        <v>1</v>
      </c>
      <c r="E34" s="851"/>
      <c r="F34" s="851"/>
      <c r="G34" s="851"/>
      <c r="H34" s="851"/>
      <c r="I34" s="853"/>
      <c r="J34" s="845"/>
      <c r="K34" s="848"/>
      <c r="L34" s="595" t="str">
        <f>mergeValue(A34) &amp;"."&amp; mergeValue(B34)&amp;"."&amp; mergeValue(C34)&amp;"."&amp; mergeValue(D34)</f>
        <v>1.1.1.1</v>
      </c>
      <c r="M34" s="550" t="s">
        <v>22</v>
      </c>
      <c r="N34" s="648"/>
      <c r="O34" s="1245"/>
      <c r="P34" s="1246"/>
      <c r="Q34" s="1246"/>
      <c r="R34" s="1246"/>
      <c r="S34" s="1246"/>
      <c r="T34" s="1246"/>
      <c r="U34" s="1246"/>
      <c r="V34" s="1247"/>
      <c r="W34" s="632" t="s">
        <v>635</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10"/>
      <c r="B35" s="1210"/>
      <c r="C35" s="1210"/>
      <c r="D35" s="1210"/>
      <c r="E35" s="1210">
        <v>1</v>
      </c>
      <c r="F35" s="851"/>
      <c r="G35" s="851"/>
      <c r="H35" s="849">
        <v>1</v>
      </c>
      <c r="I35" s="1210">
        <v>1</v>
      </c>
      <c r="J35" s="851"/>
      <c r="K35" s="856"/>
      <c r="L35" s="595" t="str">
        <f>mergeValue(A35) &amp;"."&amp; mergeValue(B35)&amp;"."&amp; mergeValue(C35)&amp;"."&amp; mergeValue(D35)&amp;"."&amp; mergeValue(E35)</f>
        <v>1.1.1.1.1</v>
      </c>
      <c r="M35" s="556" t="s">
        <v>9</v>
      </c>
      <c r="N35" s="648"/>
      <c r="O35" s="1213"/>
      <c r="P35" s="1214"/>
      <c r="Q35" s="1214"/>
      <c r="R35" s="1214"/>
      <c r="S35" s="1214"/>
      <c r="T35" s="1214"/>
      <c r="U35" s="1214"/>
      <c r="V35" s="1215"/>
      <c r="W35" s="632" t="s">
        <v>639</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10"/>
      <c r="B36" s="1210"/>
      <c r="C36" s="1210"/>
      <c r="D36" s="1210"/>
      <c r="E36" s="1210"/>
      <c r="F36" s="1210">
        <v>1</v>
      </c>
      <c r="G36" s="849"/>
      <c r="H36" s="849"/>
      <c r="I36" s="1210"/>
      <c r="J36" s="1210">
        <v>1</v>
      </c>
      <c r="K36" s="857"/>
      <c r="L36" s="595" t="str">
        <f>mergeValue(A36) &amp;"."&amp; mergeValue(B36)&amp;"."&amp; mergeValue(C36)&amp;"."&amp; mergeValue(D36)&amp;"."&amp; mergeValue(E36)&amp;"."&amp; mergeValue(F36)</f>
        <v>1.1.1.1.1.1</v>
      </c>
      <c r="M36" s="557" t="s">
        <v>10</v>
      </c>
      <c r="N36" s="648"/>
      <c r="O36" s="1213"/>
      <c r="P36" s="1214"/>
      <c r="Q36" s="1214"/>
      <c r="R36" s="1214"/>
      <c r="S36" s="1214"/>
      <c r="T36" s="1214"/>
      <c r="U36" s="1214"/>
      <c r="V36" s="1215"/>
      <c r="W36" s="632" t="s">
        <v>637</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10"/>
      <c r="B37" s="1210"/>
      <c r="C37" s="1210"/>
      <c r="D37" s="1210"/>
      <c r="E37" s="1210"/>
      <c r="F37" s="1210"/>
      <c r="G37" s="849">
        <v>1</v>
      </c>
      <c r="H37" s="849"/>
      <c r="I37" s="1210"/>
      <c r="J37" s="1210"/>
      <c r="K37" s="857">
        <v>1</v>
      </c>
      <c r="L37" s="595" t="str">
        <f>mergeValue(A37) &amp;"."&amp; mergeValue(B37)&amp;"."&amp; mergeValue(C37)&amp;"."&amp; mergeValue(D37)&amp;"."&amp; mergeValue(E37)&amp;"."&amp; mergeValue(F37)&amp;"."&amp; mergeValue(G37)</f>
        <v>1.1.1.1.1.1.1</v>
      </c>
      <c r="M37" s="1071"/>
      <c r="N37" s="648"/>
      <c r="O37" s="564"/>
      <c r="P37" s="564"/>
      <c r="Q37" s="1096"/>
      <c r="R37" s="1216"/>
      <c r="S37" s="1217" t="s">
        <v>84</v>
      </c>
      <c r="T37" s="1216"/>
      <c r="U37" s="1217" t="s">
        <v>84</v>
      </c>
      <c r="V37" s="564"/>
      <c r="W37" s="1209" t="s">
        <v>656</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10"/>
      <c r="B38" s="1210"/>
      <c r="C38" s="1210"/>
      <c r="D38" s="1210"/>
      <c r="E38" s="1210"/>
      <c r="F38" s="1210"/>
      <c r="G38" s="849"/>
      <c r="H38" s="849"/>
      <c r="I38" s="1210"/>
      <c r="J38" s="1210"/>
      <c r="K38" s="857"/>
      <c r="L38" s="602"/>
      <c r="M38" s="648"/>
      <c r="N38" s="648"/>
      <c r="O38" s="564"/>
      <c r="P38" s="564"/>
      <c r="Q38" s="586" t="str">
        <f>R37 &amp; "-" &amp; T37</f>
        <v>-</v>
      </c>
      <c r="R38" s="1216"/>
      <c r="S38" s="1217"/>
      <c r="T38" s="1216"/>
      <c r="U38" s="1217"/>
      <c r="V38" s="564"/>
      <c r="W38" s="1209"/>
      <c r="X38" s="587"/>
      <c r="Y38" s="591"/>
      <c r="Z38" s="591" t="str">
        <f t="shared" si="0"/>
        <v/>
      </c>
      <c r="AA38" s="591"/>
      <c r="AB38" s="591"/>
      <c r="AC38" s="591"/>
      <c r="AD38" s="587"/>
      <c r="AE38" s="587"/>
      <c r="AF38" s="587"/>
      <c r="AG38" s="587"/>
      <c r="AH38" s="587"/>
      <c r="AI38" s="587"/>
      <c r="AJ38" s="587"/>
    </row>
    <row r="39" spans="1:36" s="525" customFormat="1" ht="15" customHeight="1">
      <c r="A39" s="1210"/>
      <c r="B39" s="1210"/>
      <c r="C39" s="1210"/>
      <c r="D39" s="1210"/>
      <c r="E39" s="1210"/>
      <c r="F39" s="1210"/>
      <c r="G39" s="851"/>
      <c r="H39" s="849"/>
      <c r="I39" s="1210"/>
      <c r="J39" s="1210"/>
      <c r="K39" s="856"/>
      <c r="L39" s="540"/>
      <c r="M39" s="559" t="s">
        <v>25</v>
      </c>
      <c r="N39" s="566"/>
      <c r="O39" s="566"/>
      <c r="P39" s="566"/>
      <c r="Q39" s="566"/>
      <c r="R39" s="566"/>
      <c r="S39" s="566"/>
      <c r="T39" s="566"/>
      <c r="U39" s="566"/>
      <c r="V39" s="562"/>
      <c r="W39" s="1209"/>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10"/>
      <c r="B40" s="1210"/>
      <c r="C40" s="1210"/>
      <c r="D40" s="1210"/>
      <c r="E40" s="1210"/>
      <c r="F40" s="851"/>
      <c r="G40" s="851"/>
      <c r="H40" s="849"/>
      <c r="I40" s="1210"/>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10"/>
      <c r="B41" s="1210"/>
      <c r="C41" s="1210"/>
      <c r="D41" s="1210"/>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10"/>
      <c r="B42" s="1210"/>
      <c r="C42" s="1210"/>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10"/>
      <c r="B43" s="1210"/>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10"/>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10">
        <v>1</v>
      </c>
      <c r="B49" s="867"/>
      <c r="C49" s="867"/>
      <c r="D49" s="867"/>
      <c r="E49" s="868"/>
      <c r="F49" s="869"/>
      <c r="G49" s="869"/>
      <c r="H49" s="869"/>
      <c r="I49" s="870"/>
      <c r="J49" s="865"/>
      <c r="K49" s="872"/>
      <c r="L49" s="595">
        <f>mergeValue(A49)</f>
        <v>1</v>
      </c>
      <c r="M49" s="643" t="s">
        <v>20</v>
      </c>
      <c r="N49" s="648"/>
      <c r="O49" s="1245"/>
      <c r="P49" s="1246"/>
      <c r="Q49" s="1246"/>
      <c r="R49" s="1246"/>
      <c r="S49" s="1246"/>
      <c r="T49" s="1246"/>
      <c r="U49" s="1246"/>
      <c r="V49" s="1247"/>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10"/>
      <c r="B50" s="1210">
        <v>1</v>
      </c>
      <c r="C50" s="867"/>
      <c r="D50" s="867"/>
      <c r="E50" s="869"/>
      <c r="F50" s="869"/>
      <c r="G50" s="869"/>
      <c r="H50" s="869"/>
      <c r="I50" s="864"/>
      <c r="J50" s="863"/>
      <c r="K50" s="866"/>
      <c r="L50" s="595" t="str">
        <f>mergeValue(A50) &amp;"."&amp; mergeValue(B50)</f>
        <v>1.1</v>
      </c>
      <c r="M50" s="548" t="s">
        <v>16</v>
      </c>
      <c r="N50" s="648"/>
      <c r="O50" s="1245"/>
      <c r="P50" s="1246"/>
      <c r="Q50" s="1246"/>
      <c r="R50" s="1246"/>
      <c r="S50" s="1246"/>
      <c r="T50" s="1246"/>
      <c r="U50" s="1246"/>
      <c r="V50" s="1247"/>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10"/>
      <c r="B51" s="1210"/>
      <c r="C51" s="1210">
        <v>1</v>
      </c>
      <c r="D51" s="867"/>
      <c r="E51" s="869"/>
      <c r="F51" s="869"/>
      <c r="G51" s="869"/>
      <c r="H51" s="869"/>
      <c r="I51" s="871"/>
      <c r="J51" s="863"/>
      <c r="K51" s="866"/>
      <c r="L51" s="595" t="str">
        <f>mergeValue(A51) &amp;"."&amp; mergeValue(B51)&amp;"."&amp; mergeValue(C51)</f>
        <v>1.1.1</v>
      </c>
      <c r="M51" s="549" t="s">
        <v>7</v>
      </c>
      <c r="N51" s="648"/>
      <c r="O51" s="1245"/>
      <c r="P51" s="1246"/>
      <c r="Q51" s="1246"/>
      <c r="R51" s="1246"/>
      <c r="S51" s="1246"/>
      <c r="T51" s="1246"/>
      <c r="U51" s="1246"/>
      <c r="V51" s="1247"/>
      <c r="W51" s="632" t="s">
        <v>634</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10"/>
      <c r="B52" s="1210"/>
      <c r="C52" s="1210"/>
      <c r="D52" s="1210">
        <v>1</v>
      </c>
      <c r="E52" s="869"/>
      <c r="F52" s="869"/>
      <c r="G52" s="869"/>
      <c r="H52" s="869"/>
      <c r="I52" s="871"/>
      <c r="J52" s="863"/>
      <c r="K52" s="866"/>
      <c r="L52" s="595" t="str">
        <f>mergeValue(A52) &amp;"."&amp; mergeValue(B52)&amp;"."&amp; mergeValue(C52)&amp;"."&amp; mergeValue(D52)</f>
        <v>1.1.1.1</v>
      </c>
      <c r="M52" s="550" t="s">
        <v>22</v>
      </c>
      <c r="N52" s="648"/>
      <c r="O52" s="1245"/>
      <c r="P52" s="1246"/>
      <c r="Q52" s="1246"/>
      <c r="R52" s="1246"/>
      <c r="S52" s="1246"/>
      <c r="T52" s="1246"/>
      <c r="U52" s="1246"/>
      <c r="V52" s="1247"/>
      <c r="W52" s="632" t="s">
        <v>635</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10"/>
      <c r="B53" s="1210"/>
      <c r="C53" s="1210"/>
      <c r="D53" s="1210"/>
      <c r="E53" s="1210">
        <v>1</v>
      </c>
      <c r="F53" s="869"/>
      <c r="G53" s="869"/>
      <c r="H53" s="867">
        <v>1</v>
      </c>
      <c r="I53" s="1210">
        <v>1</v>
      </c>
      <c r="J53" s="869"/>
      <c r="K53" s="874"/>
      <c r="L53" s="595" t="str">
        <f>mergeValue(A53) &amp;"."&amp; mergeValue(B53)&amp;"."&amp; mergeValue(C53)&amp;"."&amp; mergeValue(D53)&amp;"."&amp; mergeValue(E53)</f>
        <v>1.1.1.1.1</v>
      </c>
      <c r="M53" s="556" t="s">
        <v>9</v>
      </c>
      <c r="N53" s="648"/>
      <c r="O53" s="1213"/>
      <c r="P53" s="1214"/>
      <c r="Q53" s="1214"/>
      <c r="R53" s="1214"/>
      <c r="S53" s="1214"/>
      <c r="T53" s="1214"/>
      <c r="U53" s="1214"/>
      <c r="V53" s="1215"/>
      <c r="W53" s="632" t="s">
        <v>639</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10"/>
      <c r="B54" s="1210"/>
      <c r="C54" s="1210"/>
      <c r="D54" s="1210"/>
      <c r="E54" s="1210"/>
      <c r="F54" s="1210">
        <v>1</v>
      </c>
      <c r="G54" s="867"/>
      <c r="H54" s="867"/>
      <c r="I54" s="1210"/>
      <c r="J54" s="1210">
        <v>1</v>
      </c>
      <c r="K54" s="875"/>
      <c r="L54" s="595" t="str">
        <f>mergeValue(A54) &amp;"."&amp; mergeValue(B54)&amp;"."&amp; mergeValue(C54)&amp;"."&amp; mergeValue(D54)&amp;"."&amp; mergeValue(E54)&amp;"."&amp; mergeValue(F54)</f>
        <v>1.1.1.1.1.1</v>
      </c>
      <c r="M54" s="557" t="s">
        <v>10</v>
      </c>
      <c r="N54" s="648"/>
      <c r="O54" s="1213"/>
      <c r="P54" s="1214"/>
      <c r="Q54" s="1214"/>
      <c r="R54" s="1214"/>
      <c r="S54" s="1214"/>
      <c r="T54" s="1214"/>
      <c r="U54" s="1214"/>
      <c r="V54" s="1215"/>
      <c r="W54" s="632" t="s">
        <v>637</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10"/>
      <c r="B55" s="1210"/>
      <c r="C55" s="1210"/>
      <c r="D55" s="1210"/>
      <c r="E55" s="1210"/>
      <c r="F55" s="1210"/>
      <c r="G55" s="867">
        <v>1</v>
      </c>
      <c r="H55" s="867"/>
      <c r="I55" s="1210"/>
      <c r="J55" s="1210"/>
      <c r="K55" s="875">
        <v>1</v>
      </c>
      <c r="L55" s="595" t="str">
        <f>mergeValue(A55) &amp;"."&amp; mergeValue(B55)&amp;"."&amp; mergeValue(C55)&amp;"."&amp; mergeValue(D55)&amp;"."&amp; mergeValue(E55)&amp;"."&amp; mergeValue(F55)&amp;"."&amp; mergeValue(G55)</f>
        <v>1.1.1.1.1.1.1</v>
      </c>
      <c r="M55" s="1071"/>
      <c r="N55" s="648"/>
      <c r="O55" s="564"/>
      <c r="P55" s="564"/>
      <c r="Q55" s="1096"/>
      <c r="R55" s="1216"/>
      <c r="S55" s="1217" t="s">
        <v>84</v>
      </c>
      <c r="T55" s="1216"/>
      <c r="U55" s="1217" t="s">
        <v>84</v>
      </c>
      <c r="V55" s="564"/>
      <c r="W55" s="1209" t="s">
        <v>656</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10"/>
      <c r="B56" s="1210"/>
      <c r="C56" s="1210"/>
      <c r="D56" s="1210"/>
      <c r="E56" s="1210"/>
      <c r="F56" s="1210"/>
      <c r="G56" s="867"/>
      <c r="H56" s="867"/>
      <c r="I56" s="1210"/>
      <c r="J56" s="1210"/>
      <c r="K56" s="875"/>
      <c r="L56" s="602"/>
      <c r="M56" s="648"/>
      <c r="N56" s="648"/>
      <c r="O56" s="564"/>
      <c r="P56" s="564"/>
      <c r="Q56" s="586" t="str">
        <f>R55 &amp; "-" &amp; T55</f>
        <v>-</v>
      </c>
      <c r="R56" s="1216"/>
      <c r="S56" s="1217"/>
      <c r="T56" s="1216"/>
      <c r="U56" s="1217"/>
      <c r="V56" s="564"/>
      <c r="W56" s="1209"/>
      <c r="X56" s="587"/>
      <c r="Y56" s="591"/>
      <c r="Z56" s="591" t="str">
        <f t="shared" si="1"/>
        <v/>
      </c>
      <c r="AA56" s="591"/>
      <c r="AB56" s="591"/>
      <c r="AC56" s="591"/>
      <c r="AD56" s="587"/>
      <c r="AE56" s="587"/>
      <c r="AF56" s="587"/>
      <c r="AG56" s="587"/>
      <c r="AH56" s="587"/>
      <c r="AI56" s="587"/>
      <c r="AJ56" s="587"/>
    </row>
    <row r="57" spans="1:36" s="525" customFormat="1" ht="15" customHeight="1">
      <c r="A57" s="1210"/>
      <c r="B57" s="1210"/>
      <c r="C57" s="1210"/>
      <c r="D57" s="1210"/>
      <c r="E57" s="1210"/>
      <c r="F57" s="1210"/>
      <c r="G57" s="869"/>
      <c r="H57" s="867"/>
      <c r="I57" s="1210"/>
      <c r="J57" s="1210"/>
      <c r="K57" s="874"/>
      <c r="L57" s="540"/>
      <c r="M57" s="559" t="s">
        <v>25</v>
      </c>
      <c r="N57" s="566"/>
      <c r="O57" s="566"/>
      <c r="P57" s="566"/>
      <c r="Q57" s="566"/>
      <c r="R57" s="566"/>
      <c r="S57" s="566"/>
      <c r="T57" s="566"/>
      <c r="U57" s="566"/>
      <c r="V57" s="562"/>
      <c r="W57" s="1209"/>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10"/>
      <c r="B58" s="1210"/>
      <c r="C58" s="1210"/>
      <c r="D58" s="1210"/>
      <c r="E58" s="1210"/>
      <c r="F58" s="869"/>
      <c r="G58" s="869"/>
      <c r="H58" s="867"/>
      <c r="I58" s="1210"/>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10"/>
      <c r="B59" s="1210"/>
      <c r="C59" s="1210"/>
      <c r="D59" s="1210"/>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10"/>
      <c r="B60" s="1210"/>
      <c r="C60" s="1210"/>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10"/>
      <c r="B61" s="1210"/>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10"/>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10">
        <v>1</v>
      </c>
      <c r="B67" s="885"/>
      <c r="C67" s="885"/>
      <c r="D67" s="885"/>
      <c r="E67" s="886"/>
      <c r="F67" s="887"/>
      <c r="G67" s="887"/>
      <c r="H67" s="887"/>
      <c r="I67" s="888"/>
      <c r="J67" s="883"/>
      <c r="K67" s="890"/>
      <c r="L67" s="595">
        <f>mergeValue(A67)</f>
        <v>1</v>
      </c>
      <c r="M67" s="643" t="s">
        <v>20</v>
      </c>
      <c r="N67" s="648"/>
      <c r="O67" s="1245"/>
      <c r="P67" s="1246"/>
      <c r="Q67" s="1246"/>
      <c r="R67" s="1246"/>
      <c r="S67" s="1246"/>
      <c r="T67" s="1246"/>
      <c r="U67" s="1246"/>
      <c r="V67" s="1247"/>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10"/>
      <c r="B68" s="1210">
        <v>1</v>
      </c>
      <c r="C68" s="885"/>
      <c r="D68" s="885"/>
      <c r="E68" s="887"/>
      <c r="F68" s="887"/>
      <c r="G68" s="887"/>
      <c r="H68" s="887"/>
      <c r="I68" s="882"/>
      <c r="J68" s="881"/>
      <c r="K68" s="884"/>
      <c r="L68" s="595" t="str">
        <f>mergeValue(A68) &amp;"."&amp; mergeValue(B68)</f>
        <v>1.1</v>
      </c>
      <c r="M68" s="548" t="s">
        <v>16</v>
      </c>
      <c r="N68" s="648"/>
      <c r="O68" s="1245"/>
      <c r="P68" s="1246"/>
      <c r="Q68" s="1246"/>
      <c r="R68" s="1246"/>
      <c r="S68" s="1246"/>
      <c r="T68" s="1246"/>
      <c r="U68" s="1246"/>
      <c r="V68" s="1247"/>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10"/>
      <c r="B69" s="1210"/>
      <c r="C69" s="1210">
        <v>1</v>
      </c>
      <c r="D69" s="885"/>
      <c r="E69" s="887"/>
      <c r="F69" s="887"/>
      <c r="G69" s="887"/>
      <c r="H69" s="887"/>
      <c r="I69" s="889"/>
      <c r="J69" s="881"/>
      <c r="K69" s="884"/>
      <c r="L69" s="595" t="str">
        <f>mergeValue(A69) &amp;"."&amp; mergeValue(B69)&amp;"."&amp; mergeValue(C69)</f>
        <v>1.1.1</v>
      </c>
      <c r="M69" s="549" t="s">
        <v>7</v>
      </c>
      <c r="N69" s="648"/>
      <c r="O69" s="1245"/>
      <c r="P69" s="1246"/>
      <c r="Q69" s="1246"/>
      <c r="R69" s="1246"/>
      <c r="S69" s="1246"/>
      <c r="T69" s="1246"/>
      <c r="U69" s="1246"/>
      <c r="V69" s="1247"/>
      <c r="W69" s="632" t="s">
        <v>634</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10"/>
      <c r="B70" s="1210"/>
      <c r="C70" s="1210"/>
      <c r="D70" s="1210">
        <v>1</v>
      </c>
      <c r="E70" s="887"/>
      <c r="F70" s="887"/>
      <c r="G70" s="887"/>
      <c r="H70" s="887"/>
      <c r="I70" s="889"/>
      <c r="J70" s="881"/>
      <c r="K70" s="884"/>
      <c r="L70" s="595" t="str">
        <f>mergeValue(A70) &amp;"."&amp; mergeValue(B70)&amp;"."&amp; mergeValue(C70)&amp;"."&amp; mergeValue(D70)</f>
        <v>1.1.1.1</v>
      </c>
      <c r="M70" s="550" t="s">
        <v>22</v>
      </c>
      <c r="N70" s="648"/>
      <c r="O70" s="1245"/>
      <c r="P70" s="1246"/>
      <c r="Q70" s="1246"/>
      <c r="R70" s="1246"/>
      <c r="S70" s="1246"/>
      <c r="T70" s="1246"/>
      <c r="U70" s="1246"/>
      <c r="V70" s="1247"/>
      <c r="W70" s="632" t="s">
        <v>635</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10"/>
      <c r="B71" s="1210"/>
      <c r="C71" s="1210"/>
      <c r="D71" s="1210"/>
      <c r="E71" s="1210">
        <v>1</v>
      </c>
      <c r="F71" s="887"/>
      <c r="G71" s="887"/>
      <c r="H71" s="885">
        <v>1</v>
      </c>
      <c r="I71" s="1210">
        <v>1</v>
      </c>
      <c r="J71" s="887"/>
      <c r="K71" s="892"/>
      <c r="L71" s="595" t="str">
        <f>mergeValue(A71) &amp;"."&amp; mergeValue(B71)&amp;"."&amp; mergeValue(C71)&amp;"."&amp; mergeValue(D71)&amp;"."&amp; mergeValue(E71)</f>
        <v>1.1.1.1.1</v>
      </c>
      <c r="M71" s="556" t="s">
        <v>9</v>
      </c>
      <c r="N71" s="648"/>
      <c r="O71" s="1213"/>
      <c r="P71" s="1214"/>
      <c r="Q71" s="1214"/>
      <c r="R71" s="1214"/>
      <c r="S71" s="1214"/>
      <c r="T71" s="1214"/>
      <c r="U71" s="1214"/>
      <c r="V71" s="1215"/>
      <c r="W71" s="632" t="s">
        <v>639</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10"/>
      <c r="B72" s="1210"/>
      <c r="C72" s="1210"/>
      <c r="D72" s="1210"/>
      <c r="E72" s="1210"/>
      <c r="F72" s="1210">
        <v>1</v>
      </c>
      <c r="G72" s="885"/>
      <c r="H72" s="885"/>
      <c r="I72" s="1210"/>
      <c r="J72" s="1210">
        <v>1</v>
      </c>
      <c r="K72" s="893"/>
      <c r="L72" s="595" t="str">
        <f>mergeValue(A72) &amp;"."&amp; mergeValue(B72)&amp;"."&amp; mergeValue(C72)&amp;"."&amp; mergeValue(D72)&amp;"."&amp; mergeValue(E72)&amp;"."&amp; mergeValue(F72)</f>
        <v>1.1.1.1.1.1</v>
      </c>
      <c r="M72" s="557" t="s">
        <v>10</v>
      </c>
      <c r="N72" s="648"/>
      <c r="O72" s="1213"/>
      <c r="P72" s="1214"/>
      <c r="Q72" s="1214"/>
      <c r="R72" s="1214"/>
      <c r="S72" s="1214"/>
      <c r="T72" s="1214"/>
      <c r="U72" s="1214"/>
      <c r="V72" s="1215"/>
      <c r="W72" s="632" t="s">
        <v>637</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10"/>
      <c r="B73" s="1210"/>
      <c r="C73" s="1210"/>
      <c r="D73" s="1210"/>
      <c r="E73" s="1210"/>
      <c r="F73" s="1210"/>
      <c r="G73" s="885">
        <v>1</v>
      </c>
      <c r="H73" s="885"/>
      <c r="I73" s="1210"/>
      <c r="J73" s="1210"/>
      <c r="K73" s="893">
        <v>1</v>
      </c>
      <c r="L73" s="595" t="str">
        <f>mergeValue(A73) &amp;"."&amp; mergeValue(B73)&amp;"."&amp; mergeValue(C73)&amp;"."&amp; mergeValue(D73)&amp;"."&amp; mergeValue(E73)&amp;"."&amp; mergeValue(F73)&amp;"."&amp; mergeValue(G73)</f>
        <v>1.1.1.1.1.1.1</v>
      </c>
      <c r="M73" s="1071"/>
      <c r="N73" s="648"/>
      <c r="O73" s="564"/>
      <c r="P73" s="564"/>
      <c r="Q73" s="1096"/>
      <c r="R73" s="1216"/>
      <c r="S73" s="1217" t="s">
        <v>84</v>
      </c>
      <c r="T73" s="1216"/>
      <c r="U73" s="1217" t="s">
        <v>84</v>
      </c>
      <c r="V73" s="564"/>
      <c r="W73" s="1209" t="s">
        <v>656</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10"/>
      <c r="B74" s="1210"/>
      <c r="C74" s="1210"/>
      <c r="D74" s="1210"/>
      <c r="E74" s="1210"/>
      <c r="F74" s="1210"/>
      <c r="G74" s="885"/>
      <c r="H74" s="885"/>
      <c r="I74" s="1210"/>
      <c r="J74" s="1210"/>
      <c r="K74" s="893"/>
      <c r="L74" s="602"/>
      <c r="M74" s="648"/>
      <c r="N74" s="648"/>
      <c r="O74" s="564"/>
      <c r="P74" s="564"/>
      <c r="Q74" s="586" t="str">
        <f>R73 &amp; "-" &amp; T73</f>
        <v>-</v>
      </c>
      <c r="R74" s="1216"/>
      <c r="S74" s="1217"/>
      <c r="T74" s="1216"/>
      <c r="U74" s="1217"/>
      <c r="V74" s="564"/>
      <c r="W74" s="1209"/>
      <c r="X74" s="587"/>
      <c r="Y74" s="591"/>
      <c r="Z74" s="591" t="str">
        <f t="shared" si="2"/>
        <v/>
      </c>
      <c r="AA74" s="591"/>
      <c r="AB74" s="591"/>
      <c r="AC74" s="591"/>
      <c r="AD74" s="587"/>
      <c r="AE74" s="587"/>
      <c r="AF74" s="587"/>
      <c r="AG74" s="587"/>
      <c r="AH74" s="587"/>
      <c r="AI74" s="587"/>
      <c r="AJ74" s="587"/>
    </row>
    <row r="75" spans="1:36" s="525" customFormat="1" ht="15" customHeight="1">
      <c r="A75" s="1210"/>
      <c r="B75" s="1210"/>
      <c r="C75" s="1210"/>
      <c r="D75" s="1210"/>
      <c r="E75" s="1210"/>
      <c r="F75" s="1210"/>
      <c r="G75" s="887"/>
      <c r="H75" s="885"/>
      <c r="I75" s="1210"/>
      <c r="J75" s="1210"/>
      <c r="K75" s="892"/>
      <c r="L75" s="540"/>
      <c r="M75" s="559" t="s">
        <v>25</v>
      </c>
      <c r="N75" s="566"/>
      <c r="O75" s="566"/>
      <c r="P75" s="566"/>
      <c r="Q75" s="566"/>
      <c r="R75" s="566"/>
      <c r="S75" s="566"/>
      <c r="T75" s="566"/>
      <c r="U75" s="566"/>
      <c r="V75" s="562"/>
      <c r="W75" s="1209"/>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10"/>
      <c r="B76" s="1210"/>
      <c r="C76" s="1210"/>
      <c r="D76" s="1210"/>
      <c r="E76" s="1210"/>
      <c r="F76" s="887"/>
      <c r="G76" s="887"/>
      <c r="H76" s="885"/>
      <c r="I76" s="1210"/>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10"/>
      <c r="B77" s="1210"/>
      <c r="C77" s="1210"/>
      <c r="D77" s="1210"/>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10"/>
      <c r="B78" s="1210"/>
      <c r="C78" s="1210"/>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10"/>
      <c r="B79" s="1210"/>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10"/>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10">
        <v>1</v>
      </c>
      <c r="B85" s="921"/>
      <c r="C85" s="921"/>
      <c r="D85" s="921"/>
      <c r="E85" s="922"/>
      <c r="F85" s="923"/>
      <c r="G85" s="921"/>
      <c r="H85" s="921"/>
      <c r="I85" s="924"/>
      <c r="J85" s="919"/>
      <c r="K85" s="928">
        <v>1</v>
      </c>
      <c r="L85" s="595">
        <f>mergeValue(A85)</f>
        <v>1</v>
      </c>
      <c r="M85" s="643" t="s">
        <v>20</v>
      </c>
      <c r="N85" s="582"/>
      <c r="O85" s="1292"/>
      <c r="P85" s="1293"/>
      <c r="Q85" s="1293"/>
      <c r="R85" s="1293"/>
      <c r="S85" s="1293"/>
      <c r="T85" s="1293"/>
      <c r="U85" s="1293"/>
      <c r="V85" s="1294"/>
      <c r="W85" s="632" t="s">
        <v>659</v>
      </c>
      <c r="X85" s="587"/>
      <c r="Y85" s="587"/>
      <c r="Z85" s="587"/>
      <c r="AA85" s="587"/>
      <c r="AB85" s="587"/>
      <c r="AC85" s="587"/>
      <c r="AD85" s="587"/>
      <c r="AE85" s="587"/>
      <c r="AF85" s="587"/>
      <c r="AG85" s="587"/>
      <c r="AH85" s="587"/>
      <c r="AI85" s="587"/>
    </row>
    <row r="86" spans="1:36" s="525" customFormat="1" ht="22.5">
      <c r="A86" s="1210"/>
      <c r="B86" s="1210">
        <v>1</v>
      </c>
      <c r="C86" s="921"/>
      <c r="D86" s="921"/>
      <c r="E86" s="923"/>
      <c r="F86" s="923"/>
      <c r="G86" s="921"/>
      <c r="H86" s="921"/>
      <c r="I86" s="918"/>
      <c r="J86" s="917"/>
      <c r="K86" s="928">
        <v>1</v>
      </c>
      <c r="L86" s="595" t="str">
        <f>mergeValue(A86) &amp;"."&amp; mergeValue(B86)</f>
        <v>1.1</v>
      </c>
      <c r="M86" s="548" t="s">
        <v>16</v>
      </c>
      <c r="N86" s="582"/>
      <c r="O86" s="1292"/>
      <c r="P86" s="1293"/>
      <c r="Q86" s="1293"/>
      <c r="R86" s="1293"/>
      <c r="S86" s="1293"/>
      <c r="T86" s="1293"/>
      <c r="U86" s="1293"/>
      <c r="V86" s="1294"/>
      <c r="W86" s="632" t="s">
        <v>477</v>
      </c>
      <c r="X86" s="587"/>
      <c r="Y86" s="587"/>
      <c r="Z86" s="587"/>
      <c r="AA86" s="587"/>
      <c r="AB86" s="587"/>
      <c r="AC86" s="587"/>
      <c r="AD86" s="587"/>
      <c r="AE86" s="587"/>
      <c r="AF86" s="587"/>
      <c r="AG86" s="587"/>
      <c r="AH86" s="587"/>
      <c r="AI86" s="587"/>
    </row>
    <row r="87" spans="1:36" s="525" customFormat="1" ht="22.5">
      <c r="A87" s="1210"/>
      <c r="B87" s="1210"/>
      <c r="C87" s="1210">
        <v>1</v>
      </c>
      <c r="D87" s="921"/>
      <c r="E87" s="923"/>
      <c r="F87" s="923"/>
      <c r="G87" s="921"/>
      <c r="H87" s="921"/>
      <c r="I87" s="925"/>
      <c r="J87" s="917"/>
      <c r="K87" s="928">
        <v>1</v>
      </c>
      <c r="L87" s="595" t="str">
        <f>mergeValue(A87) &amp;"."&amp; mergeValue(B87)&amp;"."&amp; mergeValue(C87)</f>
        <v>1.1.1</v>
      </c>
      <c r="M87" s="549" t="s">
        <v>7</v>
      </c>
      <c r="N87" s="582"/>
      <c r="O87" s="1292"/>
      <c r="P87" s="1293"/>
      <c r="Q87" s="1293"/>
      <c r="R87" s="1293"/>
      <c r="S87" s="1293"/>
      <c r="T87" s="1293"/>
      <c r="U87" s="1293"/>
      <c r="V87" s="1294"/>
      <c r="W87" s="632" t="s">
        <v>634</v>
      </c>
      <c r="X87" s="587"/>
      <c r="Y87" s="587"/>
      <c r="Z87" s="587"/>
      <c r="AA87" s="587"/>
      <c r="AB87" s="587"/>
      <c r="AC87" s="587"/>
      <c r="AD87" s="587"/>
      <c r="AE87" s="587"/>
      <c r="AF87" s="587"/>
      <c r="AG87" s="587"/>
      <c r="AH87" s="587"/>
      <c r="AI87" s="587"/>
    </row>
    <row r="88" spans="1:36" s="525" customFormat="1" ht="22.5">
      <c r="A88" s="1210"/>
      <c r="B88" s="1210"/>
      <c r="C88" s="1210"/>
      <c r="D88" s="1210">
        <v>1</v>
      </c>
      <c r="E88" s="923"/>
      <c r="F88" s="923"/>
      <c r="G88" s="921"/>
      <c r="H88" s="921"/>
      <c r="I88" s="1210">
        <v>1</v>
      </c>
      <c r="J88" s="917"/>
      <c r="K88" s="928">
        <v>1</v>
      </c>
      <c r="L88" s="595" t="str">
        <f>mergeValue(A88) &amp;"."&amp; mergeValue(B88)&amp;"."&amp; mergeValue(C88)&amp;"."&amp; mergeValue(D88)</f>
        <v>1.1.1.1</v>
      </c>
      <c r="M88" s="550" t="s">
        <v>22</v>
      </c>
      <c r="N88" s="582"/>
      <c r="O88" s="1292"/>
      <c r="P88" s="1293"/>
      <c r="Q88" s="1293"/>
      <c r="R88" s="1293"/>
      <c r="S88" s="1293"/>
      <c r="T88" s="1293"/>
      <c r="U88" s="1293"/>
      <c r="V88" s="1294"/>
      <c r="W88" s="632" t="s">
        <v>635</v>
      </c>
      <c r="X88" s="587"/>
      <c r="Y88" s="587"/>
      <c r="Z88" s="587"/>
      <c r="AA88" s="587"/>
      <c r="AB88" s="587"/>
      <c r="AC88" s="587"/>
      <c r="AD88" s="587"/>
      <c r="AE88" s="587"/>
      <c r="AF88" s="587"/>
      <c r="AG88" s="587"/>
      <c r="AH88" s="587"/>
      <c r="AI88" s="587"/>
    </row>
    <row r="89" spans="1:36" s="525" customFormat="1" ht="11.25" hidden="1" customHeight="1">
      <c r="A89" s="1210"/>
      <c r="B89" s="1210"/>
      <c r="C89" s="1210"/>
      <c r="D89" s="1210"/>
      <c r="E89" s="1210">
        <v>1</v>
      </c>
      <c r="F89" s="923"/>
      <c r="G89" s="921"/>
      <c r="H89" s="921"/>
      <c r="I89" s="1210"/>
      <c r="J89" s="923"/>
      <c r="K89" s="928">
        <v>1</v>
      </c>
      <c r="L89" s="595"/>
      <c r="M89" s="556"/>
      <c r="N89" s="583"/>
      <c r="O89" s="1307"/>
      <c r="P89" s="1322"/>
      <c r="Q89" s="1322"/>
      <c r="R89" s="1322"/>
      <c r="S89" s="1322"/>
      <c r="T89" s="1322"/>
      <c r="U89" s="1322"/>
      <c r="V89" s="1323"/>
      <c r="W89" s="561"/>
      <c r="X89" s="587"/>
      <c r="Y89" s="587"/>
      <c r="Z89" s="587"/>
      <c r="AA89" s="587"/>
      <c r="AB89" s="587"/>
      <c r="AC89" s="587"/>
      <c r="AD89" s="587"/>
      <c r="AE89" s="587"/>
      <c r="AF89" s="587"/>
      <c r="AG89" s="587"/>
      <c r="AH89" s="587"/>
      <c r="AI89" s="587"/>
    </row>
    <row r="90" spans="1:36" s="525" customFormat="1" ht="90">
      <c r="A90" s="1210"/>
      <c r="B90" s="1210"/>
      <c r="C90" s="1210"/>
      <c r="D90" s="1210"/>
      <c r="E90" s="1210"/>
      <c r="F90" s="1210">
        <v>1</v>
      </c>
      <c r="G90" s="921"/>
      <c r="H90" s="921"/>
      <c r="I90" s="1210"/>
      <c r="J90" s="1257"/>
      <c r="K90" s="928">
        <v>1</v>
      </c>
      <c r="L90" s="595" t="str">
        <f>mergeValue(A90) &amp;"."&amp; mergeValue(B90)&amp;"."&amp; mergeValue(C90)&amp;"."&amp; mergeValue(D90)&amp;"."&amp;  mergeValue(F90)</f>
        <v>1.1.1.1.1</v>
      </c>
      <c r="M90" s="556" t="s">
        <v>10</v>
      </c>
      <c r="N90" s="583"/>
      <c r="O90" s="1213"/>
      <c r="P90" s="1214"/>
      <c r="Q90" s="1214"/>
      <c r="R90" s="1214"/>
      <c r="S90" s="1214"/>
      <c r="T90" s="1214"/>
      <c r="U90" s="1214"/>
      <c r="V90" s="1215"/>
      <c r="W90" s="632" t="s">
        <v>636</v>
      </c>
      <c r="X90" s="587"/>
      <c r="Y90" s="591" t="str">
        <f>strCheckUnique(Z90:Z93)</f>
        <v/>
      </c>
      <c r="Z90" s="587"/>
      <c r="AA90" s="591"/>
      <c r="AB90" s="587"/>
      <c r="AC90" s="587"/>
      <c r="AD90" s="587"/>
      <c r="AE90" s="587"/>
      <c r="AF90" s="587"/>
      <c r="AG90" s="587"/>
      <c r="AH90" s="587"/>
      <c r="AI90" s="587"/>
    </row>
    <row r="91" spans="1:36" s="525" customFormat="1" ht="192" customHeight="1">
      <c r="A91" s="1210"/>
      <c r="B91" s="1210"/>
      <c r="C91" s="1210"/>
      <c r="D91" s="1210"/>
      <c r="E91" s="1210"/>
      <c r="F91" s="1210"/>
      <c r="G91" s="921">
        <v>1</v>
      </c>
      <c r="H91" s="921"/>
      <c r="I91" s="1210"/>
      <c r="J91" s="1257"/>
      <c r="K91" s="920"/>
      <c r="L91" s="595" t="str">
        <f>mergeValue(A91) &amp;"."&amp; mergeValue(B91)&amp;"."&amp; mergeValue(C91)&amp;"."&amp; mergeValue(D91)&amp;"."&amp;  mergeValue(F91)&amp;"."&amp;  mergeValue(G91)</f>
        <v>1.1.1.1.1.1</v>
      </c>
      <c r="M91" s="1071"/>
      <c r="N91" s="588"/>
      <c r="O91" s="564"/>
      <c r="P91" s="564"/>
      <c r="Q91" s="564"/>
      <c r="R91" s="1255"/>
      <c r="S91" s="1217" t="s">
        <v>84</v>
      </c>
      <c r="T91" s="1255"/>
      <c r="U91" s="1217" t="s">
        <v>84</v>
      </c>
      <c r="V91" s="539"/>
      <c r="W91" s="1209" t="s">
        <v>660</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10"/>
      <c r="B92" s="1210"/>
      <c r="C92" s="1210"/>
      <c r="D92" s="1210"/>
      <c r="E92" s="1210"/>
      <c r="F92" s="1210"/>
      <c r="G92" s="921"/>
      <c r="H92" s="921"/>
      <c r="I92" s="1210"/>
      <c r="J92" s="1257"/>
      <c r="K92" s="928">
        <v>1</v>
      </c>
      <c r="L92" s="602"/>
      <c r="M92" s="648"/>
      <c r="N92" s="588"/>
      <c r="O92" s="564"/>
      <c r="P92" s="564"/>
      <c r="Q92" s="586" t="str">
        <f>R91 &amp; "-" &amp; T91</f>
        <v>-</v>
      </c>
      <c r="R92" s="1255"/>
      <c r="S92" s="1217"/>
      <c r="T92" s="1255"/>
      <c r="U92" s="1217"/>
      <c r="V92" s="539"/>
      <c r="W92" s="1209"/>
      <c r="X92" s="587"/>
      <c r="Y92" s="591"/>
      <c r="Z92" s="591"/>
      <c r="AA92" s="591"/>
      <c r="AB92" s="591"/>
      <c r="AC92" s="591"/>
      <c r="AD92" s="587"/>
      <c r="AE92" s="587"/>
      <c r="AF92" s="587"/>
      <c r="AG92" s="587"/>
      <c r="AH92" s="587"/>
      <c r="AI92" s="587"/>
    </row>
    <row r="93" spans="1:36" s="524" customFormat="1" ht="15" customHeight="1">
      <c r="A93" s="1210"/>
      <c r="B93" s="1210"/>
      <c r="C93" s="1210"/>
      <c r="D93" s="1210"/>
      <c r="E93" s="1210"/>
      <c r="F93" s="1210"/>
      <c r="G93" s="921"/>
      <c r="H93" s="921"/>
      <c r="I93" s="1210"/>
      <c r="J93" s="1257"/>
      <c r="K93" s="928">
        <v>1</v>
      </c>
      <c r="L93" s="540"/>
      <c r="M93" s="558" t="s">
        <v>25</v>
      </c>
      <c r="N93" s="553"/>
      <c r="O93" s="547"/>
      <c r="P93" s="547"/>
      <c r="Q93" s="547"/>
      <c r="R93" s="575"/>
      <c r="S93" s="566"/>
      <c r="T93" s="565"/>
      <c r="U93" s="553"/>
      <c r="V93" s="562"/>
      <c r="W93" s="1209"/>
      <c r="X93" s="589"/>
      <c r="Y93" s="589"/>
      <c r="Z93" s="589"/>
      <c r="AA93" s="589"/>
      <c r="AB93" s="589"/>
      <c r="AC93" s="589"/>
      <c r="AD93" s="589"/>
      <c r="AE93" s="589"/>
      <c r="AF93" s="589"/>
      <c r="AG93" s="589"/>
      <c r="AH93" s="589"/>
      <c r="AI93" s="589"/>
    </row>
    <row r="94" spans="1:36" s="524" customFormat="1" ht="15" customHeight="1">
      <c r="A94" s="1210"/>
      <c r="B94" s="1210"/>
      <c r="C94" s="1210"/>
      <c r="D94" s="1210"/>
      <c r="E94" s="1210"/>
      <c r="F94" s="923"/>
      <c r="G94" s="923"/>
      <c r="H94" s="921"/>
      <c r="I94" s="1210"/>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10"/>
      <c r="B95" s="1210"/>
      <c r="C95" s="1210"/>
      <c r="D95" s="1210"/>
      <c r="E95" s="923"/>
      <c r="F95" s="923"/>
      <c r="G95" s="923"/>
      <c r="H95" s="921"/>
      <c r="I95" s="1210"/>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10"/>
      <c r="B96" s="1210"/>
      <c r="C96" s="1210"/>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10"/>
      <c r="B97" s="1210"/>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10"/>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10">
        <v>1</v>
      </c>
      <c r="B103" s="1081"/>
      <c r="C103" s="1081"/>
      <c r="D103" s="1081"/>
      <c r="E103" s="1082"/>
      <c r="F103" s="1083"/>
      <c r="G103" s="1081"/>
      <c r="H103" s="1081"/>
      <c r="I103" s="1062"/>
      <c r="J103" s="1067"/>
      <c r="K103" s="1067"/>
      <c r="L103" s="595">
        <f>mergeValue(A103)</f>
        <v>1</v>
      </c>
      <c r="M103" s="643" t="s">
        <v>20</v>
      </c>
      <c r="N103" s="582"/>
      <c r="O103" s="1292"/>
      <c r="P103" s="1293"/>
      <c r="Q103" s="1293"/>
      <c r="R103" s="1293"/>
      <c r="S103" s="1293"/>
      <c r="T103" s="1293"/>
      <c r="U103" s="1293"/>
      <c r="V103" s="1293"/>
      <c r="W103" s="1293"/>
      <c r="X103" s="1293"/>
      <c r="Y103" s="1293"/>
      <c r="Z103" s="1293"/>
      <c r="AA103" s="1294"/>
      <c r="AB103" s="632" t="s">
        <v>476</v>
      </c>
      <c r="AC103" s="587"/>
      <c r="AD103" s="587"/>
      <c r="AE103" s="587"/>
      <c r="AF103" s="587"/>
      <c r="AG103" s="587"/>
      <c r="AH103" s="587"/>
      <c r="AI103" s="587"/>
      <c r="AJ103" s="587"/>
      <c r="AK103" s="587"/>
      <c r="AL103" s="587"/>
      <c r="AM103" s="587"/>
      <c r="AN103" s="587"/>
    </row>
    <row r="104" spans="1:40" s="525" customFormat="1" ht="22.5">
      <c r="A104" s="1210"/>
      <c r="B104" s="1210">
        <v>1</v>
      </c>
      <c r="C104" s="1081"/>
      <c r="D104" s="1081"/>
      <c r="E104" s="1083"/>
      <c r="F104" s="1083"/>
      <c r="G104" s="1081"/>
      <c r="H104" s="1081"/>
      <c r="I104" s="1069"/>
      <c r="J104" s="1064"/>
      <c r="K104" s="1063"/>
      <c r="L104" s="595" t="str">
        <f>mergeValue(A104) &amp;"."&amp; mergeValue(B104)</f>
        <v>1.1</v>
      </c>
      <c r="M104" s="548" t="s">
        <v>16</v>
      </c>
      <c r="N104" s="582"/>
      <c r="O104" s="1292"/>
      <c r="P104" s="1293"/>
      <c r="Q104" s="1293"/>
      <c r="R104" s="1293"/>
      <c r="S104" s="1293"/>
      <c r="T104" s="1293"/>
      <c r="U104" s="1293"/>
      <c r="V104" s="1293"/>
      <c r="W104" s="1293"/>
      <c r="X104" s="1293"/>
      <c r="Y104" s="1293"/>
      <c r="Z104" s="1293"/>
      <c r="AA104" s="1294"/>
      <c r="AB104" s="632" t="s">
        <v>477</v>
      </c>
      <c r="AC104" s="587"/>
      <c r="AD104" s="587"/>
      <c r="AE104" s="587"/>
      <c r="AF104" s="587"/>
      <c r="AG104" s="587"/>
      <c r="AH104" s="587"/>
      <c r="AI104" s="587"/>
      <c r="AJ104" s="587"/>
      <c r="AK104" s="587"/>
      <c r="AL104" s="587"/>
      <c r="AM104" s="587"/>
      <c r="AN104" s="587"/>
    </row>
    <row r="105" spans="1:40" s="525" customFormat="1" ht="22.5">
      <c r="A105" s="1210"/>
      <c r="B105" s="1210"/>
      <c r="C105" s="1210">
        <v>1</v>
      </c>
      <c r="D105" s="1081"/>
      <c r="E105" s="1083"/>
      <c r="F105" s="1083"/>
      <c r="G105" s="1081"/>
      <c r="H105" s="1081"/>
      <c r="I105" s="1069"/>
      <c r="J105" s="1064"/>
      <c r="K105" s="1063"/>
      <c r="L105" s="595" t="str">
        <f>mergeValue(A105) &amp;"."&amp; mergeValue(B105)&amp;"."&amp; mergeValue(C105)</f>
        <v>1.1.1</v>
      </c>
      <c r="M105" s="549" t="s">
        <v>7</v>
      </c>
      <c r="N105" s="582"/>
      <c r="O105" s="1292"/>
      <c r="P105" s="1293"/>
      <c r="Q105" s="1293"/>
      <c r="R105" s="1293"/>
      <c r="S105" s="1293"/>
      <c r="T105" s="1293"/>
      <c r="U105" s="1293"/>
      <c r="V105" s="1293"/>
      <c r="W105" s="1293"/>
      <c r="X105" s="1293"/>
      <c r="Y105" s="1293"/>
      <c r="Z105" s="1293"/>
      <c r="AA105" s="1294"/>
      <c r="AB105" s="632" t="s">
        <v>634</v>
      </c>
      <c r="AC105" s="587"/>
      <c r="AD105" s="587"/>
      <c r="AE105" s="587"/>
      <c r="AF105" s="587"/>
      <c r="AG105" s="587"/>
      <c r="AH105" s="587"/>
      <c r="AI105" s="587"/>
      <c r="AJ105" s="587"/>
      <c r="AK105" s="587"/>
      <c r="AL105" s="587"/>
      <c r="AM105" s="587"/>
      <c r="AN105" s="587"/>
    </row>
    <row r="106" spans="1:40" s="525" customFormat="1" ht="22.5">
      <c r="A106" s="1210"/>
      <c r="B106" s="1210"/>
      <c r="C106" s="1210"/>
      <c r="D106" s="1210">
        <v>1</v>
      </c>
      <c r="E106" s="1083"/>
      <c r="F106" s="1083"/>
      <c r="G106" s="1081"/>
      <c r="H106" s="1081"/>
      <c r="I106" s="1069"/>
      <c r="J106" s="1064"/>
      <c r="K106" s="1063"/>
      <c r="L106" s="595" t="str">
        <f>mergeValue(A106) &amp;"."&amp; mergeValue(B106)&amp;"."&amp; mergeValue(C106)&amp;"."&amp; mergeValue(D106)</f>
        <v>1.1.1.1</v>
      </c>
      <c r="M106" s="550" t="s">
        <v>22</v>
      </c>
      <c r="N106" s="582"/>
      <c r="O106" s="1292"/>
      <c r="P106" s="1293"/>
      <c r="Q106" s="1293"/>
      <c r="R106" s="1293"/>
      <c r="S106" s="1293"/>
      <c r="T106" s="1293"/>
      <c r="U106" s="1293"/>
      <c r="V106" s="1293"/>
      <c r="W106" s="1293"/>
      <c r="X106" s="1293"/>
      <c r="Y106" s="1293"/>
      <c r="Z106" s="1293"/>
      <c r="AA106" s="1294"/>
      <c r="AB106" s="632" t="s">
        <v>635</v>
      </c>
      <c r="AC106" s="587"/>
      <c r="AD106" s="587"/>
      <c r="AE106" s="587"/>
      <c r="AF106" s="587"/>
      <c r="AG106" s="587"/>
      <c r="AH106" s="587"/>
      <c r="AI106" s="587"/>
      <c r="AJ106" s="587"/>
      <c r="AK106" s="587"/>
      <c r="AL106" s="587"/>
      <c r="AM106" s="587"/>
      <c r="AN106" s="587"/>
    </row>
    <row r="107" spans="1:40" s="525" customFormat="1" ht="0.2" customHeight="1">
      <c r="A107" s="1210"/>
      <c r="B107" s="1210"/>
      <c r="C107" s="1210"/>
      <c r="D107" s="1210"/>
      <c r="E107" s="1210">
        <v>1</v>
      </c>
      <c r="F107" s="1083"/>
      <c r="G107" s="1081"/>
      <c r="H107" s="1081"/>
      <c r="I107" s="1068"/>
      <c r="J107" s="1064"/>
      <c r="K107" s="1063"/>
      <c r="L107" s="595"/>
      <c r="M107" s="556"/>
      <c r="N107" s="583"/>
      <c r="O107" s="1307"/>
      <c r="P107" s="1322"/>
      <c r="Q107" s="1322"/>
      <c r="R107" s="1322"/>
      <c r="S107" s="1322"/>
      <c r="T107" s="1322"/>
      <c r="U107" s="1322"/>
      <c r="V107" s="1322"/>
      <c r="W107" s="1322"/>
      <c r="X107" s="1322"/>
      <c r="Y107" s="1322"/>
      <c r="Z107" s="1322"/>
      <c r="AA107" s="1323"/>
      <c r="AB107" s="632"/>
      <c r="AC107" s="587"/>
      <c r="AD107" s="587"/>
      <c r="AE107" s="587"/>
      <c r="AF107" s="587"/>
      <c r="AG107" s="587"/>
      <c r="AH107" s="587"/>
      <c r="AI107" s="587"/>
      <c r="AJ107" s="587"/>
      <c r="AK107" s="587"/>
      <c r="AL107" s="587"/>
      <c r="AM107" s="587"/>
      <c r="AN107" s="587"/>
    </row>
    <row r="108" spans="1:40" s="525" customFormat="1" ht="90">
      <c r="A108" s="1210"/>
      <c r="B108" s="1210"/>
      <c r="C108" s="1210"/>
      <c r="D108" s="1210"/>
      <c r="E108" s="1210"/>
      <c r="F108" s="1210">
        <v>1</v>
      </c>
      <c r="G108" s="1081"/>
      <c r="H108" s="1081"/>
      <c r="I108" s="1265"/>
      <c r="J108" s="1064"/>
      <c r="K108" s="1063"/>
      <c r="L108" s="595" t="str">
        <f>mergeValue(A108) &amp;"."&amp; mergeValue(B108)&amp;"."&amp; mergeValue(C108)&amp;"."&amp; mergeValue(D108)&amp;"."&amp; mergeValue(F108)</f>
        <v>1.1.1.1.1</v>
      </c>
      <c r="M108" s="557" t="s">
        <v>10</v>
      </c>
      <c r="N108" s="583"/>
      <c r="O108" s="1213"/>
      <c r="P108" s="1214"/>
      <c r="Q108" s="1214"/>
      <c r="R108" s="1214"/>
      <c r="S108" s="1214"/>
      <c r="T108" s="1214"/>
      <c r="U108" s="1214"/>
      <c r="V108" s="1214"/>
      <c r="W108" s="1214"/>
      <c r="X108" s="1214"/>
      <c r="Y108" s="1214"/>
      <c r="Z108" s="1214"/>
      <c r="AA108" s="1215"/>
      <c r="AB108" s="632" t="s">
        <v>636</v>
      </c>
      <c r="AC108" s="587"/>
      <c r="AD108" s="591" t="str">
        <f>strCheckUnique(AE108:AE113)</f>
        <v/>
      </c>
      <c r="AE108" s="587"/>
      <c r="AF108" s="591"/>
      <c r="AG108" s="587"/>
      <c r="AH108" s="587"/>
      <c r="AI108" s="587"/>
      <c r="AJ108" s="587"/>
      <c r="AK108" s="587"/>
      <c r="AL108" s="587"/>
      <c r="AM108" s="587"/>
      <c r="AN108" s="587"/>
    </row>
    <row r="109" spans="1:40" s="525" customFormat="1" ht="135">
      <c r="A109" s="1210"/>
      <c r="B109" s="1210"/>
      <c r="C109" s="1210"/>
      <c r="D109" s="1210"/>
      <c r="E109" s="1210"/>
      <c r="F109" s="1210"/>
      <c r="G109" s="1210">
        <v>1</v>
      </c>
      <c r="H109" s="1081"/>
      <c r="I109" s="1265"/>
      <c r="J109" s="1266"/>
      <c r="K109" s="1070"/>
      <c r="L109" s="595" t="str">
        <f>mergeValue(A109) &amp;"."&amp; mergeValue(B109)&amp;"."&amp; mergeValue(C109)&amp;"."&amp; mergeValue(D109)&amp;"."&amp; mergeValue(F109)&amp;"."&amp; mergeValue(G109)</f>
        <v>1.1.1.1.1.1</v>
      </c>
      <c r="M109" s="1071" t="s">
        <v>651</v>
      </c>
      <c r="N109" s="648"/>
      <c r="O109" s="564"/>
      <c r="P109" s="564"/>
      <c r="Q109" s="564"/>
      <c r="R109" s="495"/>
      <c r="S109" s="1097"/>
      <c r="T109" s="495"/>
      <c r="U109" s="1097"/>
      <c r="V109" s="586" t="str">
        <f>W109 &amp; "-" &amp; Y109</f>
        <v>-</v>
      </c>
      <c r="W109" s="1255"/>
      <c r="X109" s="1217" t="s">
        <v>84</v>
      </c>
      <c r="Y109" s="1255"/>
      <c r="Z109" s="1217" t="s">
        <v>84</v>
      </c>
      <c r="AA109" s="539"/>
      <c r="AB109" s="632" t="s">
        <v>669</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10"/>
      <c r="B110" s="1210"/>
      <c r="C110" s="1210"/>
      <c r="D110" s="1210"/>
      <c r="E110" s="1210"/>
      <c r="F110" s="1210"/>
      <c r="G110" s="1210"/>
      <c r="H110" s="1081">
        <v>1</v>
      </c>
      <c r="I110" s="1265"/>
      <c r="J110" s="1266"/>
      <c r="K110" s="1070"/>
      <c r="L110" s="595" t="str">
        <f>mergeValue(A110) &amp;"."&amp; mergeValue(B110)&amp;"."&amp; mergeValue(C110)&amp;"."&amp; mergeValue(D110)&amp;"."&amp; mergeValue(F110)&amp;"."&amp; mergeValue(G110)&amp;"."&amp; mergeValue(H110)</f>
        <v>1.1.1.1.1.1.1</v>
      </c>
      <c r="M110" s="1073"/>
      <c r="N110" s="496"/>
      <c r="O110" s="564"/>
      <c r="P110" s="564"/>
      <c r="Q110" s="564"/>
      <c r="R110" s="495"/>
      <c r="S110" s="1097"/>
      <c r="T110" s="495"/>
      <c r="U110" s="1097"/>
      <c r="V110" s="586" t="str">
        <f>W110 &amp; "-" &amp; Y110</f>
        <v>-</v>
      </c>
      <c r="W110" s="1255"/>
      <c r="X110" s="1217"/>
      <c r="Y110" s="1255"/>
      <c r="Z110" s="1217"/>
      <c r="AA110" s="672"/>
      <c r="AB110" s="1209" t="s">
        <v>670</v>
      </c>
      <c r="AC110" s="587" t="str">
        <f>strCheckDate(O110:AA110)</f>
        <v/>
      </c>
      <c r="AD110" s="587"/>
      <c r="AE110" s="587"/>
      <c r="AF110" s="591"/>
      <c r="AG110" s="587"/>
      <c r="AH110" s="587"/>
      <c r="AI110" s="587"/>
      <c r="AJ110" s="587"/>
      <c r="AK110" s="587"/>
      <c r="AL110" s="587"/>
      <c r="AM110" s="587"/>
      <c r="AN110" s="587"/>
    </row>
    <row r="111" spans="1:40" s="525" customFormat="1" ht="0.2" customHeight="1">
      <c r="A111" s="1210"/>
      <c r="B111" s="1210"/>
      <c r="C111" s="1210"/>
      <c r="D111" s="1210"/>
      <c r="E111" s="1210"/>
      <c r="F111" s="1210"/>
      <c r="G111" s="1210"/>
      <c r="H111" s="1081"/>
      <c r="I111" s="1265"/>
      <c r="J111" s="1266"/>
      <c r="K111" s="1070"/>
      <c r="L111" s="602"/>
      <c r="M111" s="648"/>
      <c r="N111" s="648"/>
      <c r="O111" s="564"/>
      <c r="P111" s="495"/>
      <c r="Q111" s="495"/>
      <c r="R111" s="495"/>
      <c r="S111" s="495"/>
      <c r="T111" s="495"/>
      <c r="U111" s="561"/>
      <c r="V111" s="586"/>
      <c r="W111" s="1216"/>
      <c r="X111" s="1217"/>
      <c r="Y111" s="1216"/>
      <c r="Z111" s="1217"/>
      <c r="AA111" s="539"/>
      <c r="AB111" s="1209"/>
      <c r="AC111" s="587"/>
      <c r="AD111" s="587"/>
      <c r="AE111" s="587"/>
      <c r="AF111" s="591">
        <f ca="1">OFFSET(AF111,-1,0)</f>
        <v>0</v>
      </c>
      <c r="AG111" s="587"/>
      <c r="AH111" s="587"/>
      <c r="AI111" s="587"/>
      <c r="AJ111" s="587"/>
      <c r="AK111" s="587"/>
      <c r="AL111" s="587"/>
      <c r="AM111" s="587"/>
      <c r="AN111" s="587"/>
    </row>
    <row r="112" spans="1:40" s="524" customFormat="1" ht="15" customHeight="1">
      <c r="A112" s="1210"/>
      <c r="B112" s="1210"/>
      <c r="C112" s="1210"/>
      <c r="D112" s="1210"/>
      <c r="E112" s="1210"/>
      <c r="F112" s="1210"/>
      <c r="G112" s="1210"/>
      <c r="H112" s="1081"/>
      <c r="I112" s="1265"/>
      <c r="J112" s="1266"/>
      <c r="K112" s="1072"/>
      <c r="L112" s="540"/>
      <c r="M112" s="559" t="s">
        <v>41</v>
      </c>
      <c r="N112" s="553"/>
      <c r="O112" s="547"/>
      <c r="P112" s="547"/>
      <c r="Q112" s="547"/>
      <c r="R112" s="547"/>
      <c r="S112" s="547"/>
      <c r="T112" s="547"/>
      <c r="U112" s="547"/>
      <c r="V112" s="547"/>
      <c r="W112" s="565"/>
      <c r="X112" s="566"/>
      <c r="Y112" s="565"/>
      <c r="Z112" s="553"/>
      <c r="AA112" s="562"/>
      <c r="AB112" s="1209"/>
      <c r="AC112" s="589"/>
      <c r="AD112" s="589"/>
      <c r="AE112" s="589"/>
      <c r="AF112" s="589"/>
      <c r="AG112" s="589"/>
      <c r="AH112" s="589"/>
      <c r="AI112" s="589"/>
      <c r="AJ112" s="589"/>
      <c r="AK112" s="589"/>
      <c r="AL112" s="589"/>
      <c r="AM112" s="589"/>
      <c r="AN112" s="589"/>
    </row>
    <row r="113" spans="1:40" s="524" customFormat="1" ht="15" customHeight="1">
      <c r="A113" s="1210"/>
      <c r="B113" s="1210"/>
      <c r="C113" s="1210"/>
      <c r="D113" s="1210"/>
      <c r="E113" s="1210"/>
      <c r="F113" s="1210"/>
      <c r="G113" s="1081"/>
      <c r="H113" s="1081"/>
      <c r="I113" s="1265"/>
      <c r="J113" s="1078"/>
      <c r="K113" s="1072"/>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10"/>
      <c r="B114" s="1210"/>
      <c r="C114" s="1210"/>
      <c r="D114" s="1210"/>
      <c r="E114" s="1210"/>
      <c r="F114" s="1084"/>
      <c r="G114" s="1081"/>
      <c r="H114" s="1081"/>
      <c r="I114" s="1068"/>
      <c r="J114" s="1066"/>
      <c r="K114" s="1072"/>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10"/>
      <c r="B115" s="1210"/>
      <c r="C115" s="1210"/>
      <c r="D115" s="1083"/>
      <c r="E115" s="1084"/>
      <c r="F115" s="1084"/>
      <c r="G115" s="1081"/>
      <c r="H115" s="1081"/>
      <c r="I115" s="1079"/>
      <c r="J115" s="1066"/>
      <c r="K115" s="1062"/>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10"/>
      <c r="B116" s="1210"/>
      <c r="C116" s="1210"/>
      <c r="D116" s="1085"/>
      <c r="E116" s="1085"/>
      <c r="F116" s="1085"/>
      <c r="G116" s="1086"/>
      <c r="H116" s="1085"/>
      <c r="I116" s="1072"/>
      <c r="J116" s="1066"/>
      <c r="K116" s="1072"/>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10"/>
      <c r="B117" s="1210"/>
      <c r="C117" s="1085"/>
      <c r="D117" s="1085"/>
      <c r="E117" s="1085"/>
      <c r="F117" s="1085"/>
      <c r="G117" s="1086"/>
      <c r="H117" s="1085"/>
      <c r="I117" s="1072"/>
      <c r="J117" s="1066"/>
      <c r="K117" s="1072"/>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10"/>
      <c r="B118" s="1085"/>
      <c r="C118" s="1085"/>
      <c r="D118" s="1085"/>
      <c r="E118" s="1085"/>
      <c r="F118" s="1085"/>
      <c r="G118" s="1086"/>
      <c r="H118" s="1085"/>
      <c r="I118" s="1072"/>
      <c r="J118" s="1066"/>
      <c r="K118" s="1072"/>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9"/>
      <c r="B119" s="1079"/>
      <c r="C119" s="1079"/>
      <c r="D119" s="1079"/>
      <c r="E119" s="1079"/>
      <c r="F119" s="1079"/>
      <c r="G119" s="1087"/>
      <c r="H119" s="1079"/>
      <c r="I119" s="1065"/>
      <c r="J119" s="1066"/>
      <c r="K119" s="1062"/>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3"/>
      <c r="N120" s="715"/>
      <c r="O120" s="704"/>
      <c r="P120" s="704"/>
      <c r="Q120" s="704"/>
      <c r="R120" s="714"/>
      <c r="S120" s="1097"/>
      <c r="T120" s="714"/>
      <c r="U120" s="1097"/>
      <c r="V120" s="720" t="str">
        <f>W120 &amp; "-" &amp; Y120</f>
        <v>-</v>
      </c>
      <c r="W120" s="685"/>
      <c r="X120" s="652" t="s">
        <v>85</v>
      </c>
      <c r="Y120" s="1093"/>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10">
        <v>1</v>
      </c>
      <c r="B125" s="942"/>
      <c r="C125" s="942"/>
      <c r="D125" s="942"/>
      <c r="E125" s="943"/>
      <c r="F125" s="944"/>
      <c r="G125" s="944"/>
      <c r="H125" s="944"/>
      <c r="I125" s="945"/>
      <c r="J125" s="940"/>
      <c r="K125" s="947"/>
      <c r="L125" s="595">
        <f>mergeValue(A125)</f>
        <v>1</v>
      </c>
      <c r="M125" s="643" t="s">
        <v>20</v>
      </c>
      <c r="N125" s="582"/>
      <c r="O125" s="1254"/>
      <c r="P125" s="1254"/>
      <c r="Q125" s="1254"/>
      <c r="R125" s="1254"/>
      <c r="S125" s="1254"/>
      <c r="T125" s="1254"/>
      <c r="U125" s="1254"/>
      <c r="V125" s="1254"/>
      <c r="W125" s="632" t="s">
        <v>659</v>
      </c>
      <c r="X125" s="587"/>
      <c r="Y125" s="587"/>
      <c r="Z125" s="587"/>
      <c r="AA125" s="587"/>
      <c r="AB125" s="587"/>
      <c r="AC125" s="587"/>
      <c r="AD125" s="587"/>
      <c r="AE125" s="587"/>
      <c r="AF125" s="587"/>
      <c r="AG125" s="587"/>
      <c r="AH125" s="587"/>
    </row>
    <row r="126" spans="1:40" s="525" customFormat="1" ht="22.5">
      <c r="A126" s="1210"/>
      <c r="B126" s="1210">
        <v>1</v>
      </c>
      <c r="C126" s="942"/>
      <c r="D126" s="942"/>
      <c r="E126" s="944"/>
      <c r="F126" s="944"/>
      <c r="G126" s="944"/>
      <c r="H126" s="944"/>
      <c r="I126" s="939"/>
      <c r="J126" s="938"/>
      <c r="K126" s="941"/>
      <c r="L126" s="595" t="str">
        <f>mergeValue(A126) &amp;"."&amp; mergeValue(B126)</f>
        <v>1.1</v>
      </c>
      <c r="M126" s="548" t="s">
        <v>16</v>
      </c>
      <c r="N126" s="582"/>
      <c r="O126" s="1254"/>
      <c r="P126" s="1254"/>
      <c r="Q126" s="1254"/>
      <c r="R126" s="1254"/>
      <c r="S126" s="1254"/>
      <c r="T126" s="1254"/>
      <c r="U126" s="1254"/>
      <c r="V126" s="1254"/>
      <c r="W126" s="632" t="s">
        <v>477</v>
      </c>
      <c r="X126" s="587"/>
      <c r="Y126" s="587"/>
      <c r="Z126" s="587"/>
      <c r="AA126" s="587"/>
      <c r="AB126" s="587"/>
      <c r="AC126" s="587"/>
      <c r="AD126" s="587"/>
      <c r="AE126" s="587"/>
      <c r="AF126" s="587"/>
      <c r="AG126" s="587"/>
      <c r="AH126" s="587"/>
    </row>
    <row r="127" spans="1:40" s="525" customFormat="1" ht="22.5">
      <c r="A127" s="1210"/>
      <c r="B127" s="1210"/>
      <c r="C127" s="1210">
        <v>1</v>
      </c>
      <c r="D127" s="942"/>
      <c r="E127" s="944"/>
      <c r="F127" s="944"/>
      <c r="G127" s="944"/>
      <c r="H127" s="944"/>
      <c r="I127" s="946"/>
      <c r="J127" s="938"/>
      <c r="K127" s="941"/>
      <c r="L127" s="595" t="str">
        <f>mergeValue(A127) &amp;"."&amp; mergeValue(B127)&amp;"."&amp; mergeValue(C127)</f>
        <v>1.1.1</v>
      </c>
      <c r="M127" s="549" t="s">
        <v>7</v>
      </c>
      <c r="N127" s="582"/>
      <c r="O127" s="1254"/>
      <c r="P127" s="1254"/>
      <c r="Q127" s="1254"/>
      <c r="R127" s="1254"/>
      <c r="S127" s="1254"/>
      <c r="T127" s="1254"/>
      <c r="U127" s="1254"/>
      <c r="V127" s="1254"/>
      <c r="W127" s="632" t="s">
        <v>634</v>
      </c>
      <c r="X127" s="587"/>
      <c r="Y127" s="587"/>
      <c r="Z127" s="587"/>
      <c r="AA127" s="587"/>
      <c r="AB127" s="587"/>
      <c r="AC127" s="587"/>
      <c r="AD127" s="587"/>
      <c r="AE127" s="587"/>
      <c r="AF127" s="587"/>
      <c r="AG127" s="587"/>
      <c r="AH127" s="587"/>
    </row>
    <row r="128" spans="1:40" s="525" customFormat="1" ht="22.5">
      <c r="A128" s="1210"/>
      <c r="B128" s="1210"/>
      <c r="C128" s="1210"/>
      <c r="D128" s="1210">
        <v>1</v>
      </c>
      <c r="E128" s="944"/>
      <c r="F128" s="944"/>
      <c r="G128" s="944"/>
      <c r="H128" s="944"/>
      <c r="I128" s="946"/>
      <c r="J128" s="938"/>
      <c r="K128" s="941"/>
      <c r="L128" s="595" t="str">
        <f>mergeValue(A128) &amp;"."&amp; mergeValue(B128)&amp;"."&amp; mergeValue(C128)&amp;"."&amp; mergeValue(D128)</f>
        <v>1.1.1.1</v>
      </c>
      <c r="M128" s="550" t="s">
        <v>22</v>
      </c>
      <c r="N128" s="582"/>
      <c r="O128" s="1254"/>
      <c r="P128" s="1254"/>
      <c r="Q128" s="1254"/>
      <c r="R128" s="1254"/>
      <c r="S128" s="1254"/>
      <c r="T128" s="1254"/>
      <c r="U128" s="1254"/>
      <c r="V128" s="1254"/>
      <c r="W128" s="632" t="s">
        <v>635</v>
      </c>
      <c r="X128" s="587"/>
      <c r="Y128" s="587"/>
      <c r="Z128" s="587"/>
      <c r="AA128" s="587"/>
      <c r="AB128" s="587"/>
      <c r="AC128" s="587"/>
      <c r="AD128" s="587"/>
      <c r="AE128" s="587"/>
      <c r="AF128" s="587"/>
      <c r="AG128" s="587"/>
      <c r="AH128" s="587"/>
    </row>
    <row r="129" spans="1:34" s="525" customFormat="1" ht="11.25" hidden="1" customHeight="1">
      <c r="A129" s="1210"/>
      <c r="B129" s="1210"/>
      <c r="C129" s="1210"/>
      <c r="D129" s="1210"/>
      <c r="E129" s="1210">
        <v>1</v>
      </c>
      <c r="F129" s="944"/>
      <c r="G129" s="944"/>
      <c r="H129" s="942">
        <v>1</v>
      </c>
      <c r="I129" s="1210">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10"/>
      <c r="B130" s="1210"/>
      <c r="C130" s="1210"/>
      <c r="D130" s="1210"/>
      <c r="E130" s="1210"/>
      <c r="F130" s="1210">
        <v>1</v>
      </c>
      <c r="G130" s="942"/>
      <c r="H130" s="942"/>
      <c r="I130" s="1210"/>
      <c r="J130" s="1210">
        <v>1</v>
      </c>
      <c r="K130" s="950"/>
      <c r="L130" s="595" t="str">
        <f>mergeValue(A130) &amp;"."&amp; mergeValue(B130)&amp;"."&amp; mergeValue(C130)&amp;"."&amp; mergeValue(D130)&amp;"."&amp;  mergeValue(F130)</f>
        <v>1.1.1.1.1</v>
      </c>
      <c r="M130" s="557" t="s">
        <v>10</v>
      </c>
      <c r="N130" s="583"/>
      <c r="O130" s="1212"/>
      <c r="P130" s="1212"/>
      <c r="Q130" s="1212"/>
      <c r="R130" s="1212"/>
      <c r="S130" s="1212"/>
      <c r="T130" s="1212"/>
      <c r="U130" s="1212"/>
      <c r="V130" s="1212"/>
      <c r="W130" s="632" t="s">
        <v>636</v>
      </c>
      <c r="X130" s="587"/>
      <c r="Y130" s="591" t="str">
        <f>strCheckUnique(Z130:Z133)</f>
        <v/>
      </c>
      <c r="Z130" s="587"/>
      <c r="AA130" s="591"/>
      <c r="AB130" s="587"/>
      <c r="AC130" s="587"/>
      <c r="AD130" s="587"/>
      <c r="AE130" s="587"/>
      <c r="AF130" s="587"/>
      <c r="AG130" s="587"/>
      <c r="AH130" s="587"/>
    </row>
    <row r="131" spans="1:34" s="525" customFormat="1" ht="191.25" customHeight="1">
      <c r="A131" s="1210"/>
      <c r="B131" s="1210"/>
      <c r="C131" s="1210"/>
      <c r="D131" s="1210"/>
      <c r="E131" s="1210"/>
      <c r="F131" s="1210"/>
      <c r="G131" s="942">
        <v>1</v>
      </c>
      <c r="H131" s="942"/>
      <c r="I131" s="1210"/>
      <c r="J131" s="1210"/>
      <c r="K131" s="950">
        <v>1</v>
      </c>
      <c r="L131" s="595" t="str">
        <f>mergeValue(A131) &amp;"."&amp; mergeValue(B131)&amp;"."&amp; mergeValue(C131)&amp;"."&amp; mergeValue(D131)&amp;"."&amp; mergeValue(F131)&amp;"."&amp; mergeValue(G131)</f>
        <v>1.1.1.1.1.1</v>
      </c>
      <c r="M131" s="1071"/>
      <c r="N131" s="588"/>
      <c r="O131" s="564"/>
      <c r="P131" s="564"/>
      <c r="Q131" s="1096"/>
      <c r="R131" s="1255"/>
      <c r="S131" s="1217" t="s">
        <v>84</v>
      </c>
      <c r="T131" s="1255"/>
      <c r="U131" s="1217" t="s">
        <v>85</v>
      </c>
      <c r="V131" s="580"/>
      <c r="W131" s="1209" t="s">
        <v>660</v>
      </c>
      <c r="X131" s="587" t="str">
        <f>strCheckDate(O132:V132)</f>
        <v/>
      </c>
      <c r="Y131" s="591"/>
      <c r="Z131" s="591" t="str">
        <f>IF(M131="","",M131 )</f>
        <v/>
      </c>
      <c r="AA131" s="591"/>
      <c r="AB131" s="591"/>
      <c r="AC131" s="591"/>
      <c r="AD131" s="587"/>
      <c r="AE131" s="587"/>
      <c r="AF131" s="587"/>
      <c r="AG131" s="587"/>
      <c r="AH131" s="587"/>
    </row>
    <row r="132" spans="1:34" s="525" customFormat="1" ht="0.2" customHeight="1">
      <c r="A132" s="1210"/>
      <c r="B132" s="1210"/>
      <c r="C132" s="1210"/>
      <c r="D132" s="1210"/>
      <c r="E132" s="1210"/>
      <c r="F132" s="1210"/>
      <c r="G132" s="942"/>
      <c r="H132" s="942"/>
      <c r="I132" s="1210"/>
      <c r="J132" s="1210"/>
      <c r="K132" s="950"/>
      <c r="L132" s="602"/>
      <c r="M132" s="648"/>
      <c r="N132" s="588"/>
      <c r="O132" s="564"/>
      <c r="P132" s="564"/>
      <c r="Q132" s="586" t="str">
        <f>R131 &amp; "-" &amp; T131</f>
        <v>-</v>
      </c>
      <c r="R132" s="1216"/>
      <c r="S132" s="1217"/>
      <c r="T132" s="1216"/>
      <c r="U132" s="1217"/>
      <c r="V132" s="580"/>
      <c r="W132" s="1209"/>
      <c r="X132" s="587"/>
      <c r="Y132" s="587"/>
      <c r="Z132" s="587"/>
      <c r="AA132" s="587"/>
      <c r="AB132" s="587"/>
      <c r="AC132" s="587"/>
      <c r="AD132" s="587"/>
      <c r="AE132" s="587"/>
      <c r="AF132" s="587"/>
      <c r="AG132" s="587"/>
      <c r="AH132" s="587"/>
    </row>
    <row r="133" spans="1:34" s="524" customFormat="1" ht="15" customHeight="1">
      <c r="A133" s="1210"/>
      <c r="B133" s="1210"/>
      <c r="C133" s="1210"/>
      <c r="D133" s="1210"/>
      <c r="E133" s="1210"/>
      <c r="F133" s="1210"/>
      <c r="G133" s="944"/>
      <c r="H133" s="942"/>
      <c r="I133" s="1210"/>
      <c r="J133" s="1210"/>
      <c r="K133" s="949"/>
      <c r="L133" s="540"/>
      <c r="M133" s="558" t="s">
        <v>25</v>
      </c>
      <c r="N133" s="553"/>
      <c r="O133" s="547"/>
      <c r="P133" s="547"/>
      <c r="Q133" s="547"/>
      <c r="R133" s="575"/>
      <c r="S133" s="566"/>
      <c r="T133" s="565"/>
      <c r="U133" s="553"/>
      <c r="V133" s="562"/>
      <c r="W133" s="1209"/>
      <c r="X133" s="589"/>
      <c r="Y133" s="589"/>
      <c r="Z133" s="589"/>
      <c r="AA133" s="589"/>
      <c r="AB133" s="589"/>
      <c r="AC133" s="589"/>
      <c r="AD133" s="589"/>
      <c r="AE133" s="589"/>
      <c r="AF133" s="589"/>
      <c r="AG133" s="589"/>
      <c r="AH133" s="589"/>
    </row>
    <row r="134" spans="1:34" s="524" customFormat="1" ht="15" customHeight="1">
      <c r="A134" s="1210"/>
      <c r="B134" s="1210"/>
      <c r="C134" s="1210"/>
      <c r="D134" s="1210"/>
      <c r="E134" s="1210"/>
      <c r="F134" s="944"/>
      <c r="G134" s="944"/>
      <c r="H134" s="942"/>
      <c r="I134" s="1210"/>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10"/>
      <c r="B135" s="1210"/>
      <c r="C135" s="1210"/>
      <c r="D135" s="1210"/>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10"/>
      <c r="B136" s="1210"/>
      <c r="C136" s="1210"/>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10"/>
      <c r="B137" s="1210"/>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10"/>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10">
        <v>1</v>
      </c>
      <c r="B143" s="960"/>
      <c r="C143" s="960"/>
      <c r="D143" s="960"/>
      <c r="E143" s="961"/>
      <c r="F143" s="962"/>
      <c r="G143" s="962"/>
      <c r="H143" s="962"/>
      <c r="I143" s="963"/>
      <c r="J143" s="958"/>
      <c r="K143" s="965"/>
      <c r="L143" s="595">
        <f>mergeValue(A143)</f>
        <v>1</v>
      </c>
      <c r="M143" s="643" t="s">
        <v>20</v>
      </c>
      <c r="N143" s="582"/>
      <c r="O143" s="1254"/>
      <c r="P143" s="1254"/>
      <c r="Q143" s="1254"/>
      <c r="R143" s="1254"/>
      <c r="S143" s="1254"/>
      <c r="T143" s="1254"/>
      <c r="U143" s="1254"/>
      <c r="V143" s="1254"/>
      <c r="W143" s="632" t="s">
        <v>659</v>
      </c>
      <c r="X143" s="587"/>
      <c r="Y143" s="587"/>
      <c r="Z143" s="587"/>
      <c r="AA143" s="587"/>
      <c r="AB143" s="587"/>
      <c r="AC143" s="587"/>
      <c r="AD143" s="587"/>
      <c r="AE143" s="587"/>
      <c r="AF143" s="587"/>
      <c r="AG143" s="587"/>
      <c r="AH143" s="587"/>
    </row>
    <row r="144" spans="1:34" s="525" customFormat="1" ht="22.5">
      <c r="A144" s="1210"/>
      <c r="B144" s="1210">
        <v>1</v>
      </c>
      <c r="C144" s="960"/>
      <c r="D144" s="960"/>
      <c r="E144" s="962"/>
      <c r="F144" s="962"/>
      <c r="G144" s="962"/>
      <c r="H144" s="962"/>
      <c r="I144" s="957"/>
      <c r="J144" s="956"/>
      <c r="K144" s="959"/>
      <c r="L144" s="595" t="str">
        <f>mergeValue(A144) &amp;"."&amp; mergeValue(B144)</f>
        <v>1.1</v>
      </c>
      <c r="M144" s="548" t="s">
        <v>16</v>
      </c>
      <c r="N144" s="582"/>
      <c r="O144" s="1254"/>
      <c r="P144" s="1254"/>
      <c r="Q144" s="1254"/>
      <c r="R144" s="1254"/>
      <c r="S144" s="1254"/>
      <c r="T144" s="1254"/>
      <c r="U144" s="1254"/>
      <c r="V144" s="1254"/>
      <c r="W144" s="632" t="s">
        <v>477</v>
      </c>
      <c r="X144" s="587"/>
      <c r="Y144" s="587"/>
      <c r="Z144" s="587"/>
      <c r="AA144" s="587"/>
      <c r="AB144" s="587"/>
      <c r="AC144" s="587"/>
      <c r="AD144" s="587"/>
      <c r="AE144" s="587"/>
      <c r="AF144" s="587"/>
      <c r="AG144" s="587"/>
      <c r="AH144" s="587"/>
    </row>
    <row r="145" spans="1:35" s="525" customFormat="1" ht="22.5">
      <c r="A145" s="1210"/>
      <c r="B145" s="1210"/>
      <c r="C145" s="1210">
        <v>1</v>
      </c>
      <c r="D145" s="960"/>
      <c r="E145" s="962"/>
      <c r="F145" s="962"/>
      <c r="G145" s="962"/>
      <c r="H145" s="962"/>
      <c r="I145" s="964"/>
      <c r="J145" s="956"/>
      <c r="K145" s="959"/>
      <c r="L145" s="595" t="str">
        <f>mergeValue(A145) &amp;"."&amp; mergeValue(B145)&amp;"."&amp; mergeValue(C145)</f>
        <v>1.1.1</v>
      </c>
      <c r="M145" s="549" t="s">
        <v>7</v>
      </c>
      <c r="N145" s="582"/>
      <c r="O145" s="1254"/>
      <c r="P145" s="1254"/>
      <c r="Q145" s="1254"/>
      <c r="R145" s="1254"/>
      <c r="S145" s="1254"/>
      <c r="T145" s="1254"/>
      <c r="U145" s="1254"/>
      <c r="V145" s="1254"/>
      <c r="W145" s="632" t="s">
        <v>634</v>
      </c>
      <c r="X145" s="587"/>
      <c r="Y145" s="587"/>
      <c r="Z145" s="587"/>
      <c r="AA145" s="587"/>
      <c r="AB145" s="587"/>
      <c r="AC145" s="587"/>
      <c r="AD145" s="587"/>
      <c r="AE145" s="587"/>
      <c r="AF145" s="587"/>
      <c r="AG145" s="587"/>
      <c r="AH145" s="587"/>
    </row>
    <row r="146" spans="1:35" s="525" customFormat="1" ht="22.5">
      <c r="A146" s="1210"/>
      <c r="B146" s="1210"/>
      <c r="C146" s="1210"/>
      <c r="D146" s="1210">
        <v>1</v>
      </c>
      <c r="E146" s="962"/>
      <c r="F146" s="962"/>
      <c r="G146" s="962"/>
      <c r="H146" s="962"/>
      <c r="I146" s="964"/>
      <c r="J146" s="956"/>
      <c r="K146" s="959"/>
      <c r="L146" s="595" t="str">
        <f>mergeValue(A146) &amp;"."&amp; mergeValue(B146)&amp;"."&amp; mergeValue(C146)&amp;"."&amp; mergeValue(D146)</f>
        <v>1.1.1.1</v>
      </c>
      <c r="M146" s="550" t="s">
        <v>22</v>
      </c>
      <c r="N146" s="582"/>
      <c r="O146" s="1254"/>
      <c r="P146" s="1254"/>
      <c r="Q146" s="1254"/>
      <c r="R146" s="1254"/>
      <c r="S146" s="1254"/>
      <c r="T146" s="1254"/>
      <c r="U146" s="1254"/>
      <c r="V146" s="1254"/>
      <c r="W146" s="632" t="s">
        <v>635</v>
      </c>
      <c r="X146" s="587"/>
      <c r="Y146" s="587"/>
      <c r="Z146" s="587"/>
      <c r="AA146" s="587"/>
      <c r="AB146" s="587"/>
      <c r="AC146" s="587"/>
      <c r="AD146" s="587"/>
      <c r="AE146" s="587"/>
      <c r="AF146" s="587"/>
      <c r="AG146" s="587"/>
      <c r="AH146" s="587"/>
    </row>
    <row r="147" spans="1:35" s="525" customFormat="1" ht="11.25" hidden="1" customHeight="1">
      <c r="A147" s="1210"/>
      <c r="B147" s="1210"/>
      <c r="C147" s="1210"/>
      <c r="D147" s="1210"/>
      <c r="E147" s="1210">
        <v>1</v>
      </c>
      <c r="F147" s="962"/>
      <c r="G147" s="962"/>
      <c r="H147" s="960">
        <v>1</v>
      </c>
      <c r="I147" s="1210">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10"/>
      <c r="B148" s="1210"/>
      <c r="C148" s="1210"/>
      <c r="D148" s="1210"/>
      <c r="E148" s="1210"/>
      <c r="F148" s="1210">
        <v>1</v>
      </c>
      <c r="G148" s="960"/>
      <c r="H148" s="960"/>
      <c r="I148" s="1210"/>
      <c r="J148" s="1210">
        <v>1</v>
      </c>
      <c r="K148" s="968"/>
      <c r="L148" s="595" t="str">
        <f>mergeValue(A148) &amp;"."&amp; mergeValue(B148)&amp;"."&amp; mergeValue(C148)&amp;"."&amp; mergeValue(D148)&amp;"."&amp;  mergeValue(F148)</f>
        <v>1.1.1.1.1</v>
      </c>
      <c r="M148" s="557" t="s">
        <v>10</v>
      </c>
      <c r="N148" s="583"/>
      <c r="O148" s="1212"/>
      <c r="P148" s="1212"/>
      <c r="Q148" s="1212"/>
      <c r="R148" s="1212"/>
      <c r="S148" s="1212"/>
      <c r="T148" s="1212"/>
      <c r="U148" s="1212"/>
      <c r="V148" s="1212"/>
      <c r="W148" s="632" t="s">
        <v>636</v>
      </c>
      <c r="X148" s="587"/>
      <c r="Y148" s="591" t="str">
        <f>strCheckUnique(Z148:Z151)</f>
        <v/>
      </c>
      <c r="Z148" s="587"/>
      <c r="AA148" s="591"/>
      <c r="AB148" s="587"/>
      <c r="AC148" s="587"/>
      <c r="AD148" s="587"/>
      <c r="AE148" s="587"/>
      <c r="AF148" s="587"/>
      <c r="AG148" s="587"/>
      <c r="AH148" s="587"/>
    </row>
    <row r="149" spans="1:35" s="525" customFormat="1" ht="188.25" customHeight="1">
      <c r="A149" s="1210"/>
      <c r="B149" s="1210"/>
      <c r="C149" s="1210"/>
      <c r="D149" s="1210"/>
      <c r="E149" s="1210"/>
      <c r="F149" s="1210"/>
      <c r="G149" s="960">
        <v>1</v>
      </c>
      <c r="H149" s="960"/>
      <c r="I149" s="1210"/>
      <c r="J149" s="1210"/>
      <c r="K149" s="968">
        <v>1</v>
      </c>
      <c r="L149" s="595" t="str">
        <f>mergeValue(A149) &amp;"."&amp; mergeValue(B149)&amp;"."&amp; mergeValue(C149)&amp;"."&amp; mergeValue(D149)&amp;"."&amp; mergeValue(F149)&amp;"."&amp; mergeValue(G149)</f>
        <v>1.1.1.1.1.1</v>
      </c>
      <c r="M149" s="1071"/>
      <c r="N149" s="588"/>
      <c r="O149" s="564"/>
      <c r="P149" s="564"/>
      <c r="Q149" s="1096"/>
      <c r="R149" s="1255"/>
      <c r="S149" s="1217" t="s">
        <v>84</v>
      </c>
      <c r="T149" s="1255"/>
      <c r="U149" s="1217" t="s">
        <v>85</v>
      </c>
      <c r="V149" s="580"/>
      <c r="W149" s="1209" t="s">
        <v>660</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10"/>
      <c r="B150" s="1210"/>
      <c r="C150" s="1210"/>
      <c r="D150" s="1210"/>
      <c r="E150" s="1210"/>
      <c r="F150" s="1210"/>
      <c r="G150" s="960"/>
      <c r="H150" s="960"/>
      <c r="I150" s="1210"/>
      <c r="J150" s="1210"/>
      <c r="K150" s="968"/>
      <c r="L150" s="602"/>
      <c r="M150" s="648"/>
      <c r="N150" s="588"/>
      <c r="O150" s="564"/>
      <c r="P150" s="564"/>
      <c r="Q150" s="586" t="str">
        <f>R149 &amp; "-" &amp; T149</f>
        <v>-</v>
      </c>
      <c r="R150" s="1216"/>
      <c r="S150" s="1217"/>
      <c r="T150" s="1216"/>
      <c r="U150" s="1217"/>
      <c r="V150" s="580"/>
      <c r="W150" s="1209"/>
      <c r="X150" s="587"/>
      <c r="Y150" s="587"/>
      <c r="Z150" s="587"/>
      <c r="AA150" s="587"/>
      <c r="AB150" s="587"/>
      <c r="AC150" s="587"/>
      <c r="AD150" s="587"/>
      <c r="AE150" s="587"/>
      <c r="AF150" s="587"/>
      <c r="AG150" s="587"/>
      <c r="AH150" s="587"/>
    </row>
    <row r="151" spans="1:35" s="524" customFormat="1" ht="15" customHeight="1">
      <c r="A151" s="1210"/>
      <c r="B151" s="1210"/>
      <c r="C151" s="1210"/>
      <c r="D151" s="1210"/>
      <c r="E151" s="1210"/>
      <c r="F151" s="1210"/>
      <c r="G151" s="962"/>
      <c r="H151" s="960"/>
      <c r="I151" s="1210"/>
      <c r="J151" s="1210"/>
      <c r="K151" s="967"/>
      <c r="L151" s="540"/>
      <c r="M151" s="558" t="s">
        <v>25</v>
      </c>
      <c r="N151" s="553"/>
      <c r="O151" s="547"/>
      <c r="P151" s="547"/>
      <c r="Q151" s="547"/>
      <c r="R151" s="575"/>
      <c r="S151" s="566"/>
      <c r="T151" s="565"/>
      <c r="U151" s="553"/>
      <c r="V151" s="562"/>
      <c r="W151" s="1209"/>
      <c r="X151" s="589"/>
      <c r="Y151" s="589"/>
      <c r="Z151" s="589"/>
      <c r="AA151" s="589"/>
      <c r="AB151" s="589"/>
      <c r="AC151" s="589"/>
      <c r="AD151" s="589"/>
      <c r="AE151" s="589"/>
      <c r="AF151" s="589"/>
      <c r="AG151" s="589"/>
      <c r="AH151" s="589"/>
    </row>
    <row r="152" spans="1:35" s="524" customFormat="1" ht="15" customHeight="1">
      <c r="A152" s="1210"/>
      <c r="B152" s="1210"/>
      <c r="C152" s="1210"/>
      <c r="D152" s="1210"/>
      <c r="E152" s="1210"/>
      <c r="F152" s="962"/>
      <c r="G152" s="962"/>
      <c r="H152" s="960"/>
      <c r="I152" s="1210"/>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10"/>
      <c r="B153" s="1210"/>
      <c r="C153" s="1210"/>
      <c r="D153" s="1210"/>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10"/>
      <c r="B154" s="1210"/>
      <c r="C154" s="1210"/>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10"/>
      <c r="B155" s="1210"/>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10"/>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10">
        <v>1</v>
      </c>
      <c r="B161" s="903"/>
      <c r="C161" s="903"/>
      <c r="D161" s="903"/>
      <c r="E161" s="904"/>
      <c r="F161" s="905"/>
      <c r="G161" s="905"/>
      <c r="H161" s="905"/>
      <c r="I161" s="906"/>
      <c r="J161" s="901"/>
      <c r="K161" s="908"/>
      <c r="L161" s="595">
        <f>mergeValue(A161)</f>
        <v>1</v>
      </c>
      <c r="M161" s="643" t="s">
        <v>20</v>
      </c>
      <c r="N161" s="582"/>
      <c r="O161" s="1292"/>
      <c r="P161" s="1293"/>
      <c r="Q161" s="1293"/>
      <c r="R161" s="1293"/>
      <c r="S161" s="1293"/>
      <c r="T161" s="1293"/>
      <c r="U161" s="1293"/>
      <c r="V161" s="1294"/>
      <c r="W161" s="632" t="s">
        <v>476</v>
      </c>
      <c r="X161" s="587"/>
      <c r="Y161" s="587"/>
      <c r="Z161" s="587"/>
      <c r="AA161" s="587"/>
      <c r="AB161" s="587"/>
      <c r="AC161" s="587"/>
      <c r="AD161" s="587"/>
      <c r="AE161" s="587"/>
      <c r="AF161" s="587"/>
      <c r="AG161" s="587"/>
    </row>
    <row r="162" spans="1:33" s="525" customFormat="1" ht="22.5">
      <c r="A162" s="1210"/>
      <c r="B162" s="1210">
        <v>1</v>
      </c>
      <c r="C162" s="903"/>
      <c r="D162" s="903"/>
      <c r="E162" s="905"/>
      <c r="F162" s="905"/>
      <c r="G162" s="905"/>
      <c r="H162" s="905"/>
      <c r="I162" s="900"/>
      <c r="J162" s="899"/>
      <c r="K162" s="902"/>
      <c r="L162" s="595" t="str">
        <f>mergeValue(A162) &amp;"."&amp; mergeValue(B162)</f>
        <v>1.1</v>
      </c>
      <c r="M162" s="548" t="s">
        <v>16</v>
      </c>
      <c r="N162" s="582"/>
      <c r="O162" s="1292"/>
      <c r="P162" s="1293"/>
      <c r="Q162" s="1293"/>
      <c r="R162" s="1293"/>
      <c r="S162" s="1293"/>
      <c r="T162" s="1293"/>
      <c r="U162" s="1293"/>
      <c r="V162" s="1294"/>
      <c r="W162" s="632" t="s">
        <v>477</v>
      </c>
      <c r="X162" s="587"/>
      <c r="Y162" s="587"/>
      <c r="Z162" s="587"/>
      <c r="AA162" s="587"/>
      <c r="AB162" s="587"/>
      <c r="AC162" s="587"/>
      <c r="AD162" s="587"/>
      <c r="AE162" s="587"/>
      <c r="AF162" s="587"/>
      <c r="AG162" s="587"/>
    </row>
    <row r="163" spans="1:33" s="525" customFormat="1" ht="22.5">
      <c r="A163" s="1210"/>
      <c r="B163" s="1210"/>
      <c r="C163" s="1210">
        <v>1</v>
      </c>
      <c r="D163" s="903"/>
      <c r="E163" s="905"/>
      <c r="F163" s="905"/>
      <c r="G163" s="905"/>
      <c r="H163" s="905"/>
      <c r="I163" s="907"/>
      <c r="J163" s="899"/>
      <c r="K163" s="902"/>
      <c r="L163" s="595" t="str">
        <f>mergeValue(A163) &amp;"."&amp; mergeValue(B163)&amp;"."&amp; mergeValue(C163)</f>
        <v>1.1.1</v>
      </c>
      <c r="M163" s="549" t="s">
        <v>7</v>
      </c>
      <c r="N163" s="582"/>
      <c r="O163" s="1292"/>
      <c r="P163" s="1293"/>
      <c r="Q163" s="1293"/>
      <c r="R163" s="1293"/>
      <c r="S163" s="1293"/>
      <c r="T163" s="1293"/>
      <c r="U163" s="1293"/>
      <c r="V163" s="1294"/>
      <c r="W163" s="632" t="s">
        <v>634</v>
      </c>
      <c r="X163" s="587"/>
      <c r="Y163" s="587"/>
      <c r="Z163" s="587"/>
      <c r="AA163" s="587"/>
      <c r="AB163" s="587"/>
      <c r="AC163" s="587"/>
      <c r="AD163" s="587"/>
      <c r="AE163" s="587"/>
      <c r="AF163" s="587"/>
      <c r="AG163" s="587"/>
    </row>
    <row r="164" spans="1:33" s="525" customFormat="1" ht="22.5">
      <c r="A164" s="1210"/>
      <c r="B164" s="1210"/>
      <c r="C164" s="1210"/>
      <c r="D164" s="1210">
        <v>1</v>
      </c>
      <c r="E164" s="905"/>
      <c r="F164" s="905"/>
      <c r="G164" s="905"/>
      <c r="H164" s="905"/>
      <c r="I164" s="907"/>
      <c r="J164" s="899"/>
      <c r="K164" s="902"/>
      <c r="L164" s="595" t="str">
        <f>mergeValue(A164) &amp;"."&amp; mergeValue(B164)&amp;"."&amp; mergeValue(C164)&amp;"."&amp; mergeValue(D164)</f>
        <v>1.1.1.1</v>
      </c>
      <c r="M164" s="550" t="s">
        <v>22</v>
      </c>
      <c r="N164" s="582"/>
      <c r="O164" s="1292"/>
      <c r="P164" s="1293"/>
      <c r="Q164" s="1293"/>
      <c r="R164" s="1293"/>
      <c r="S164" s="1293"/>
      <c r="T164" s="1293"/>
      <c r="U164" s="1293"/>
      <c r="V164" s="1294"/>
      <c r="W164" s="632" t="s">
        <v>635</v>
      </c>
      <c r="X164" s="587"/>
      <c r="Y164" s="587"/>
      <c r="Z164" s="587"/>
      <c r="AA164" s="587"/>
      <c r="AB164" s="587"/>
      <c r="AC164" s="587"/>
      <c r="AD164" s="587"/>
      <c r="AE164" s="587"/>
      <c r="AF164" s="587"/>
      <c r="AG164" s="587"/>
    </row>
    <row r="165" spans="1:33" s="525" customFormat="1" ht="101.25">
      <c r="A165" s="1210"/>
      <c r="B165" s="1210"/>
      <c r="C165" s="1210"/>
      <c r="D165" s="1210"/>
      <c r="E165" s="1210">
        <v>1</v>
      </c>
      <c r="F165" s="905"/>
      <c r="G165" s="905"/>
      <c r="H165" s="903">
        <v>1</v>
      </c>
      <c r="I165" s="1210">
        <v>1</v>
      </c>
      <c r="J165" s="905"/>
      <c r="K165" s="910"/>
      <c r="L165" s="595" t="str">
        <f>mergeValue(A165) &amp;"."&amp; mergeValue(B165)&amp;"."&amp; mergeValue(C165)&amp;"."&amp; mergeValue(D165)&amp;"."&amp; mergeValue(E165)</f>
        <v>1.1.1.1.1</v>
      </c>
      <c r="M165" s="556" t="s">
        <v>9</v>
      </c>
      <c r="N165" s="583"/>
      <c r="O165" s="1213"/>
      <c r="P165" s="1214"/>
      <c r="Q165" s="1214"/>
      <c r="R165" s="1214"/>
      <c r="S165" s="1214"/>
      <c r="T165" s="1214"/>
      <c r="U165" s="1214"/>
      <c r="V165" s="1215"/>
      <c r="W165" s="632" t="s">
        <v>639</v>
      </c>
      <c r="X165" s="587"/>
      <c r="Y165" s="587"/>
      <c r="Z165" s="587"/>
      <c r="AA165" s="587"/>
      <c r="AB165" s="587"/>
      <c r="AC165" s="587"/>
      <c r="AD165" s="587"/>
      <c r="AE165" s="587"/>
      <c r="AF165" s="587"/>
      <c r="AG165" s="587"/>
    </row>
    <row r="166" spans="1:33" s="525" customFormat="1" ht="90">
      <c r="A166" s="1210"/>
      <c r="B166" s="1210"/>
      <c r="C166" s="1210"/>
      <c r="D166" s="1210"/>
      <c r="E166" s="1210"/>
      <c r="F166" s="1210">
        <v>1</v>
      </c>
      <c r="G166" s="903"/>
      <c r="H166" s="903"/>
      <c r="I166" s="1210"/>
      <c r="J166" s="1210">
        <v>1</v>
      </c>
      <c r="K166" s="911"/>
      <c r="L166" s="595" t="str">
        <f>mergeValue(A166) &amp;"."&amp; mergeValue(B166)&amp;"."&amp; mergeValue(C166)&amp;"."&amp; mergeValue(D166)&amp;"."&amp; mergeValue(E166)&amp;"."&amp; mergeValue(F166)</f>
        <v>1.1.1.1.1.1</v>
      </c>
      <c r="M166" s="557" t="s">
        <v>10</v>
      </c>
      <c r="N166" s="583"/>
      <c r="O166" s="1213"/>
      <c r="P166" s="1214"/>
      <c r="Q166" s="1214"/>
      <c r="R166" s="1214"/>
      <c r="S166" s="1214"/>
      <c r="T166" s="1214"/>
      <c r="U166" s="1214"/>
      <c r="V166" s="1215"/>
      <c r="W166" s="632" t="s">
        <v>637</v>
      </c>
      <c r="X166" s="587"/>
      <c r="Y166" s="591" t="str">
        <f>strCheckUnique(Z166:Z169)</f>
        <v/>
      </c>
      <c r="Z166" s="587"/>
      <c r="AA166" s="591" t="str">
        <f>IF(O166="","",O166 &amp; ":_")</f>
        <v/>
      </c>
      <c r="AB166" s="587"/>
      <c r="AC166" s="587"/>
      <c r="AD166" s="587"/>
      <c r="AE166" s="587"/>
      <c r="AF166" s="587"/>
      <c r="AG166" s="587"/>
    </row>
    <row r="167" spans="1:33" s="525" customFormat="1" ht="188.25" customHeight="1">
      <c r="A167" s="1210"/>
      <c r="B167" s="1210"/>
      <c r="C167" s="1210"/>
      <c r="D167" s="1210"/>
      <c r="E167" s="1210"/>
      <c r="F167" s="1210"/>
      <c r="G167" s="903">
        <v>1</v>
      </c>
      <c r="H167" s="903"/>
      <c r="I167" s="1210"/>
      <c r="J167" s="1210"/>
      <c r="K167" s="911">
        <v>1</v>
      </c>
      <c r="L167" s="595" t="str">
        <f>mergeValue(A167) &amp;"."&amp; mergeValue(B167)&amp;"."&amp; mergeValue(C167)&amp;"."&amp; mergeValue(D167)&amp;"."&amp; mergeValue(E167)&amp;"."&amp; mergeValue(F167)&amp;"."&amp; mergeValue(G167)</f>
        <v>1.1.1.1.1.1.1</v>
      </c>
      <c r="M167" s="1071"/>
      <c r="N167" s="588"/>
      <c r="O167" s="1080"/>
      <c r="P167" s="564"/>
      <c r="Q167" s="564"/>
      <c r="R167" s="1255"/>
      <c r="S167" s="1217" t="s">
        <v>84</v>
      </c>
      <c r="T167" s="1255"/>
      <c r="U167" s="1217" t="s">
        <v>84</v>
      </c>
      <c r="V167" s="580"/>
      <c r="W167" s="1209" t="s">
        <v>657</v>
      </c>
      <c r="X167" s="587" t="str">
        <f>strCheckDate(O168:V168)</f>
        <v/>
      </c>
      <c r="Y167" s="591"/>
      <c r="Z167" s="591" t="str">
        <f>IF(M167="","",M167 )</f>
        <v/>
      </c>
      <c r="AA167" s="591"/>
      <c r="AB167" s="591"/>
      <c r="AC167" s="591"/>
      <c r="AD167" s="587"/>
      <c r="AE167" s="587"/>
      <c r="AF167" s="587"/>
      <c r="AG167" s="587"/>
    </row>
    <row r="168" spans="1:33" s="525" customFormat="1" ht="11.25" hidden="1" customHeight="1">
      <c r="A168" s="1210"/>
      <c r="B168" s="1210"/>
      <c r="C168" s="1210"/>
      <c r="D168" s="1210"/>
      <c r="E168" s="1210"/>
      <c r="F168" s="1210"/>
      <c r="G168" s="903"/>
      <c r="H168" s="903"/>
      <c r="I168" s="1210"/>
      <c r="J168" s="1210"/>
      <c r="K168" s="911"/>
      <c r="L168" s="602"/>
      <c r="M168" s="648"/>
      <c r="N168" s="588"/>
      <c r="O168" s="586"/>
      <c r="P168" s="564"/>
      <c r="Q168" s="586" t="str">
        <f>R167 &amp; "-" &amp; T167</f>
        <v>-</v>
      </c>
      <c r="R168" s="1216"/>
      <c r="S168" s="1217"/>
      <c r="T168" s="1216"/>
      <c r="U168" s="1217"/>
      <c r="V168" s="580"/>
      <c r="W168" s="1209"/>
      <c r="X168" s="587"/>
      <c r="Y168" s="587"/>
      <c r="Z168" s="587"/>
      <c r="AA168" s="587"/>
      <c r="AB168" s="587"/>
      <c r="AC168" s="587"/>
      <c r="AD168" s="587"/>
      <c r="AE168" s="587"/>
      <c r="AF168" s="587"/>
      <c r="AG168" s="587"/>
    </row>
    <row r="169" spans="1:33" s="524" customFormat="1" ht="15" customHeight="1">
      <c r="A169" s="1210"/>
      <c r="B169" s="1210"/>
      <c r="C169" s="1210"/>
      <c r="D169" s="1210"/>
      <c r="E169" s="1210"/>
      <c r="F169" s="1210"/>
      <c r="G169" s="905"/>
      <c r="H169" s="903"/>
      <c r="I169" s="1210"/>
      <c r="J169" s="1210"/>
      <c r="K169" s="910"/>
      <c r="L169" s="540"/>
      <c r="M169" s="559" t="s">
        <v>25</v>
      </c>
      <c r="N169" s="553"/>
      <c r="O169" s="547"/>
      <c r="P169" s="547"/>
      <c r="Q169" s="547"/>
      <c r="R169" s="575"/>
      <c r="S169" s="566"/>
      <c r="T169" s="565"/>
      <c r="U169" s="553"/>
      <c r="V169" s="562"/>
      <c r="W169" s="1209"/>
      <c r="X169" s="589"/>
      <c r="Y169" s="589"/>
      <c r="Z169" s="589"/>
      <c r="AA169" s="589"/>
      <c r="AB169" s="589"/>
      <c r="AC169" s="589"/>
      <c r="AD169" s="589"/>
      <c r="AE169" s="589"/>
      <c r="AF169" s="589"/>
      <c r="AG169" s="589"/>
    </row>
    <row r="170" spans="1:33" s="524" customFormat="1" ht="15" customHeight="1">
      <c r="A170" s="1210"/>
      <c r="B170" s="1210"/>
      <c r="C170" s="1210"/>
      <c r="D170" s="1210"/>
      <c r="E170" s="1210"/>
      <c r="F170" s="905"/>
      <c r="G170" s="905"/>
      <c r="H170" s="903"/>
      <c r="I170" s="1210"/>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10"/>
      <c r="B171" s="1210"/>
      <c r="C171" s="1210"/>
      <c r="D171" s="1210"/>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10"/>
      <c r="B172" s="1210"/>
      <c r="C172" s="1210"/>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10"/>
      <c r="B173" s="1210"/>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10"/>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10">
        <v>1</v>
      </c>
      <c r="B179" s="982"/>
      <c r="C179" s="982"/>
      <c r="D179" s="982"/>
      <c r="E179" s="982"/>
      <c r="F179" s="982"/>
      <c r="G179" s="983"/>
      <c r="H179" s="983"/>
      <c r="I179" s="985"/>
      <c r="J179" s="977"/>
      <c r="K179" s="977"/>
      <c r="L179" s="726">
        <f>mergeValue(A179)</f>
        <v>1</v>
      </c>
      <c r="M179" s="643" t="s">
        <v>20</v>
      </c>
      <c r="N179" s="718"/>
      <c r="O179" s="1292"/>
      <c r="P179" s="1293"/>
      <c r="Q179" s="1293"/>
      <c r="R179" s="1293"/>
      <c r="S179" s="1293"/>
      <c r="T179" s="1293"/>
      <c r="U179" s="1293"/>
      <c r="V179" s="1293"/>
      <c r="W179" s="1294"/>
      <c r="X179" s="719" t="s">
        <v>476</v>
      </c>
      <c r="Y179" s="721"/>
      <c r="Z179" s="721"/>
      <c r="AA179" s="721"/>
      <c r="AB179" s="721"/>
      <c r="AC179" s="721"/>
      <c r="AD179" s="721"/>
      <c r="AE179" s="721"/>
      <c r="AF179" s="721"/>
      <c r="AG179" s="721"/>
    </row>
    <row r="180" spans="1:47" s="687" customFormat="1" ht="22.5">
      <c r="A180" s="1210"/>
      <c r="B180" s="1210">
        <v>1</v>
      </c>
      <c r="C180" s="982"/>
      <c r="D180" s="982"/>
      <c r="E180" s="982"/>
      <c r="F180" s="982"/>
      <c r="G180" s="987"/>
      <c r="H180" s="984"/>
      <c r="I180" s="989"/>
      <c r="J180" s="974"/>
      <c r="K180" s="973"/>
      <c r="L180" s="726" t="str">
        <f>mergeValue(A180) &amp;"."&amp; mergeValue(B180)</f>
        <v>1.1</v>
      </c>
      <c r="M180" s="694" t="s">
        <v>16</v>
      </c>
      <c r="N180" s="718"/>
      <c r="O180" s="1292"/>
      <c r="P180" s="1293"/>
      <c r="Q180" s="1293"/>
      <c r="R180" s="1293"/>
      <c r="S180" s="1293"/>
      <c r="T180" s="1293"/>
      <c r="U180" s="1293"/>
      <c r="V180" s="1293"/>
      <c r="W180" s="1294"/>
      <c r="X180" s="719" t="s">
        <v>477</v>
      </c>
      <c r="Y180" s="721"/>
      <c r="Z180" s="721"/>
      <c r="AA180" s="721"/>
      <c r="AB180" s="721"/>
      <c r="AC180" s="721"/>
      <c r="AD180" s="721"/>
      <c r="AE180" s="721"/>
      <c r="AF180" s="721"/>
      <c r="AG180" s="721"/>
    </row>
    <row r="181" spans="1:47" s="687" customFormat="1" ht="22.5">
      <c r="A181" s="1210"/>
      <c r="B181" s="1210"/>
      <c r="C181" s="1210">
        <v>1</v>
      </c>
      <c r="D181" s="982"/>
      <c r="E181" s="982"/>
      <c r="F181" s="982"/>
      <c r="G181" s="987"/>
      <c r="H181" s="984"/>
      <c r="I181" s="990"/>
      <c r="J181" s="974"/>
      <c r="K181" s="973"/>
      <c r="L181" s="726" t="str">
        <f>mergeValue(A181) &amp;"."&amp; mergeValue(B181)&amp;"."&amp; mergeValue(C181)</f>
        <v>1.1.1</v>
      </c>
      <c r="M181" s="695" t="s">
        <v>7</v>
      </c>
      <c r="N181" s="718"/>
      <c r="O181" s="1292"/>
      <c r="P181" s="1293"/>
      <c r="Q181" s="1293"/>
      <c r="R181" s="1293"/>
      <c r="S181" s="1293"/>
      <c r="T181" s="1293"/>
      <c r="U181" s="1293"/>
      <c r="V181" s="1293"/>
      <c r="W181" s="1294"/>
      <c r="X181" s="719" t="s">
        <v>634</v>
      </c>
      <c r="Y181" s="721"/>
      <c r="Z181" s="721"/>
      <c r="AA181" s="721"/>
      <c r="AB181" s="721"/>
      <c r="AC181" s="721"/>
      <c r="AD181" s="721"/>
      <c r="AE181" s="721"/>
      <c r="AF181" s="721"/>
      <c r="AG181" s="721"/>
    </row>
    <row r="182" spans="1:47" s="687" customFormat="1" ht="22.5">
      <c r="A182" s="1210"/>
      <c r="B182" s="1210"/>
      <c r="C182" s="1210"/>
      <c r="D182" s="1210">
        <v>1</v>
      </c>
      <c r="E182" s="982"/>
      <c r="F182" s="982"/>
      <c r="G182" s="987"/>
      <c r="H182" s="984"/>
      <c r="I182" s="990"/>
      <c r="J182" s="988"/>
      <c r="K182" s="973"/>
      <c r="L182" s="726" t="str">
        <f>mergeValue(A182) &amp;"."&amp; mergeValue(B182)&amp;"."&amp; mergeValue(C182)&amp;"."&amp; mergeValue(D182)</f>
        <v>1.1.1.1</v>
      </c>
      <c r="M182" s="696" t="s">
        <v>22</v>
      </c>
      <c r="N182" s="718"/>
      <c r="O182" s="1292"/>
      <c r="P182" s="1293"/>
      <c r="Q182" s="1293"/>
      <c r="R182" s="1293"/>
      <c r="S182" s="1293"/>
      <c r="T182" s="1293"/>
      <c r="U182" s="1293"/>
      <c r="V182" s="1293"/>
      <c r="W182" s="1294"/>
      <c r="X182" s="719" t="s">
        <v>688</v>
      </c>
      <c r="Y182" s="721"/>
      <c r="Z182" s="721"/>
      <c r="AA182" s="721"/>
      <c r="AB182" s="721"/>
      <c r="AC182" s="721"/>
      <c r="AD182" s="721"/>
      <c r="AE182" s="721"/>
      <c r="AF182" s="721"/>
      <c r="AG182" s="721"/>
    </row>
    <row r="183" spans="1:47" s="687" customFormat="1" ht="56.25" customHeight="1">
      <c r="A183" s="1210"/>
      <c r="B183" s="1210"/>
      <c r="C183" s="1210"/>
      <c r="D183" s="1210"/>
      <c r="E183" s="982">
        <v>1</v>
      </c>
      <c r="F183" s="982"/>
      <c r="G183" s="987"/>
      <c r="H183" s="984"/>
      <c r="I183" s="990"/>
      <c r="J183" s="988"/>
      <c r="K183" s="978"/>
      <c r="L183" s="726" t="str">
        <f>mergeValue(A183) &amp;"."&amp; mergeValue(B183)&amp;"."&amp; mergeValue(C183)&amp;"."&amp; mergeValue(D183)&amp;"."&amp; mergeValue(E183)</f>
        <v>1.1.1.1.1</v>
      </c>
      <c r="M183" s="1074"/>
      <c r="N183" s="692"/>
      <c r="O183" s="1076"/>
      <c r="P183" s="1077"/>
      <c r="Q183" s="673"/>
      <c r="R183" s="673"/>
      <c r="S183" s="1093"/>
      <c r="T183" s="652" t="s">
        <v>84</v>
      </c>
      <c r="U183" s="1093"/>
      <c r="V183" s="652" t="s">
        <v>84</v>
      </c>
      <c r="W183" s="729"/>
      <c r="X183" s="719" t="s">
        <v>689</v>
      </c>
      <c r="Y183" s="721" t="str">
        <f>strCheckDateTwo(N183:W183)</f>
        <v/>
      </c>
      <c r="Z183" s="721"/>
      <c r="AA183" s="721"/>
      <c r="AB183" s="721"/>
      <c r="AC183" s="721"/>
      <c r="AD183" s="721"/>
      <c r="AE183" s="721"/>
      <c r="AF183" s="721"/>
      <c r="AG183" s="721"/>
    </row>
    <row r="184" spans="1:47" s="687" customFormat="1" ht="14.25" hidden="1" customHeight="1">
      <c r="A184" s="1210"/>
      <c r="B184" s="1210"/>
      <c r="C184" s="1210"/>
      <c r="D184" s="1210"/>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10"/>
      <c r="B185" s="1210"/>
      <c r="C185" s="1210"/>
      <c r="D185" s="1210"/>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10"/>
      <c r="B186" s="1210"/>
      <c r="C186" s="1210"/>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10"/>
      <c r="B187" s="1210"/>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10"/>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10">
        <v>1</v>
      </c>
      <c r="B193" s="1017"/>
      <c r="C193" s="1017"/>
      <c r="D193" s="1017"/>
      <c r="E193" s="1017"/>
      <c r="F193" s="1010"/>
      <c r="G193" s="1016"/>
      <c r="H193" s="1016"/>
      <c r="I193" s="998"/>
      <c r="J193" s="997"/>
      <c r="K193" s="997"/>
      <c r="L193" s="726">
        <f>mergeValue(A193)</f>
        <v>1</v>
      </c>
      <c r="M193" s="643" t="s">
        <v>20</v>
      </c>
      <c r="N193" s="1303"/>
      <c r="O193" s="1304"/>
      <c r="P193" s="1304"/>
      <c r="Q193" s="1304"/>
      <c r="R193" s="1304"/>
      <c r="S193" s="1304"/>
      <c r="T193" s="1304"/>
      <c r="U193" s="1304"/>
      <c r="V193" s="1304"/>
      <c r="W193" s="1304"/>
      <c r="X193" s="1304"/>
      <c r="Y193" s="1304"/>
      <c r="Z193" s="1304"/>
      <c r="AA193" s="1304"/>
      <c r="AB193" s="1304"/>
      <c r="AC193" s="1304"/>
      <c r="AD193" s="1304"/>
      <c r="AE193" s="1304"/>
      <c r="AF193" s="1305"/>
      <c r="AG193" s="719" t="s">
        <v>476</v>
      </c>
      <c r="AH193" s="721"/>
      <c r="AI193" s="721"/>
      <c r="AJ193" s="721"/>
      <c r="AK193" s="721"/>
      <c r="AL193" s="721"/>
      <c r="AM193" s="721"/>
      <c r="AN193" s="721"/>
      <c r="AO193" s="721"/>
      <c r="AP193" s="721"/>
      <c r="AQ193" s="721"/>
      <c r="AR193" s="721"/>
    </row>
    <row r="194" spans="1:46" s="687" customFormat="1" ht="22.5">
      <c r="A194" s="1210"/>
      <c r="B194" s="1210">
        <v>1</v>
      </c>
      <c r="C194" s="1017"/>
      <c r="D194" s="1017"/>
      <c r="E194" s="1017"/>
      <c r="F194" s="1010"/>
      <c r="G194" s="1019"/>
      <c r="H194" s="1020"/>
      <c r="I194" s="999"/>
      <c r="J194" s="994"/>
      <c r="K194" s="992"/>
      <c r="L194" s="726" t="str">
        <f>mergeValue(A194) &amp;"."&amp; mergeValue(B194)</f>
        <v>1.1</v>
      </c>
      <c r="M194" s="694" t="s">
        <v>16</v>
      </c>
      <c r="N194" s="1300"/>
      <c r="O194" s="1301"/>
      <c r="P194" s="1301"/>
      <c r="Q194" s="1301"/>
      <c r="R194" s="1301"/>
      <c r="S194" s="1301"/>
      <c r="T194" s="1301"/>
      <c r="U194" s="1301"/>
      <c r="V194" s="1301"/>
      <c r="W194" s="1301"/>
      <c r="X194" s="1301"/>
      <c r="Y194" s="1301"/>
      <c r="Z194" s="1301"/>
      <c r="AA194" s="1301"/>
      <c r="AB194" s="1301"/>
      <c r="AC194" s="1301"/>
      <c r="AD194" s="1301"/>
      <c r="AE194" s="1301"/>
      <c r="AF194" s="1302"/>
      <c r="AG194" s="719" t="s">
        <v>477</v>
      </c>
      <c r="AH194" s="721"/>
      <c r="AI194" s="721"/>
      <c r="AJ194" s="721"/>
      <c r="AK194" s="721"/>
      <c r="AL194" s="721"/>
      <c r="AM194" s="721"/>
      <c r="AN194" s="721"/>
      <c r="AO194" s="721"/>
      <c r="AP194" s="721"/>
      <c r="AQ194" s="721"/>
      <c r="AR194" s="721"/>
    </row>
    <row r="195" spans="1:46" s="687" customFormat="1" ht="22.5">
      <c r="A195" s="1210"/>
      <c r="B195" s="1210"/>
      <c r="C195" s="1210">
        <v>1</v>
      </c>
      <c r="D195" s="1017"/>
      <c r="E195" s="1017"/>
      <c r="F195" s="1010"/>
      <c r="G195" s="1019"/>
      <c r="H195" s="1020"/>
      <c r="I195" s="999"/>
      <c r="J195" s="994"/>
      <c r="K195" s="992"/>
      <c r="L195" s="726" t="str">
        <f>mergeValue(A195) &amp;"."&amp; mergeValue(B195)&amp;"."&amp; mergeValue(C195)</f>
        <v>1.1.1</v>
      </c>
      <c r="M195" s="695" t="s">
        <v>7</v>
      </c>
      <c r="N195" s="1300"/>
      <c r="O195" s="1301"/>
      <c r="P195" s="1301"/>
      <c r="Q195" s="1301"/>
      <c r="R195" s="1301"/>
      <c r="S195" s="1301"/>
      <c r="T195" s="1301"/>
      <c r="U195" s="1301"/>
      <c r="V195" s="1301"/>
      <c r="W195" s="1301"/>
      <c r="X195" s="1301"/>
      <c r="Y195" s="1301"/>
      <c r="Z195" s="1301"/>
      <c r="AA195" s="1301"/>
      <c r="AB195" s="1301"/>
      <c r="AC195" s="1301"/>
      <c r="AD195" s="1301"/>
      <c r="AE195" s="1301"/>
      <c r="AF195" s="1302"/>
      <c r="AG195" s="719" t="s">
        <v>634</v>
      </c>
      <c r="AH195" s="721"/>
      <c r="AI195" s="721"/>
      <c r="AJ195" s="721"/>
      <c r="AK195" s="721"/>
      <c r="AL195" s="721"/>
      <c r="AM195" s="721"/>
      <c r="AN195" s="721"/>
      <c r="AO195" s="721"/>
      <c r="AP195" s="721"/>
      <c r="AQ195" s="721"/>
      <c r="AR195" s="721"/>
    </row>
    <row r="196" spans="1:46" s="687" customFormat="1" ht="15" customHeight="1">
      <c r="A196" s="1210"/>
      <c r="B196" s="1210"/>
      <c r="C196" s="1210"/>
      <c r="D196" s="1210">
        <v>1</v>
      </c>
      <c r="E196" s="1017"/>
      <c r="F196" s="1010"/>
      <c r="G196" s="1019"/>
      <c r="H196" s="1020"/>
      <c r="I196" s="999"/>
      <c r="J196" s="994"/>
      <c r="K196" s="992"/>
      <c r="L196" s="726" t="str">
        <f>mergeValue(A196) &amp;"."&amp; mergeValue(B196)&amp;"."&amp; mergeValue(C196)&amp;"."&amp; mergeValue(D196)</f>
        <v>1.1.1.1</v>
      </c>
      <c r="M196" s="696" t="s">
        <v>22</v>
      </c>
      <c r="N196" s="1300"/>
      <c r="O196" s="1301"/>
      <c r="P196" s="1301"/>
      <c r="Q196" s="1301"/>
      <c r="R196" s="1301"/>
      <c r="S196" s="1301"/>
      <c r="T196" s="1301"/>
      <c r="U196" s="1301"/>
      <c r="V196" s="1301"/>
      <c r="W196" s="1301"/>
      <c r="X196" s="1301"/>
      <c r="Y196" s="1301"/>
      <c r="Z196" s="1301"/>
      <c r="AA196" s="1301"/>
      <c r="AB196" s="1301"/>
      <c r="AC196" s="1301"/>
      <c r="AD196" s="1301"/>
      <c r="AE196" s="1301"/>
      <c r="AF196" s="1302"/>
      <c r="AG196" s="719" t="s">
        <v>681</v>
      </c>
      <c r="AH196" s="721"/>
      <c r="AI196" s="721"/>
      <c r="AJ196" s="721"/>
      <c r="AK196" s="721"/>
      <c r="AL196" s="721"/>
      <c r="AM196" s="721"/>
      <c r="AN196" s="721"/>
      <c r="AO196" s="721"/>
      <c r="AP196" s="721"/>
      <c r="AQ196" s="721"/>
      <c r="AR196" s="721"/>
    </row>
    <row r="197" spans="1:46" s="687" customFormat="1" ht="17.100000000000001" customHeight="1">
      <c r="A197" s="1210"/>
      <c r="B197" s="1210"/>
      <c r="C197" s="1210"/>
      <c r="D197" s="1210"/>
      <c r="E197" s="1210">
        <v>1</v>
      </c>
      <c r="F197" s="1010"/>
      <c r="G197" s="1019"/>
      <c r="H197" s="1020"/>
      <c r="I197" s="1021"/>
      <c r="J197" s="1011"/>
      <c r="K197" s="1164"/>
      <c r="L197" s="1274" t="str">
        <f>mergeValue(A197) &amp;"."&amp; mergeValue(B197)&amp;"."&amp; mergeValue(C197)&amp;"."&amp; mergeValue(D197)&amp;"."&amp; mergeValue(E197)</f>
        <v>1.1.1.1.1</v>
      </c>
      <c r="M197" s="1275"/>
      <c r="N197" s="1217" t="s">
        <v>85</v>
      </c>
      <c r="O197" s="1282"/>
      <c r="P197" s="1280">
        <v>1</v>
      </c>
      <c r="Q197" s="1328"/>
      <c r="R197" s="1217" t="s">
        <v>85</v>
      </c>
      <c r="S197" s="1282"/>
      <c r="T197" s="1280">
        <v>1</v>
      </c>
      <c r="U197" s="1328"/>
      <c r="V197" s="1217" t="s">
        <v>85</v>
      </c>
      <c r="W197" s="703"/>
      <c r="X197" s="691">
        <v>1</v>
      </c>
      <c r="Y197" s="1098"/>
      <c r="Z197" s="673"/>
      <c r="AA197" s="673"/>
      <c r="AB197" s="1255"/>
      <c r="AC197" s="1217" t="s">
        <v>84</v>
      </c>
      <c r="AD197" s="1255"/>
      <c r="AE197" s="1217" t="s">
        <v>84</v>
      </c>
      <c r="AF197" s="717"/>
      <c r="AG197" s="1277" t="s">
        <v>682</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10"/>
      <c r="B198" s="1210"/>
      <c r="C198" s="1210"/>
      <c r="D198" s="1210"/>
      <c r="E198" s="1210"/>
      <c r="F198" s="1010"/>
      <c r="G198" s="1019"/>
      <c r="H198" s="1020"/>
      <c r="I198" s="1021"/>
      <c r="J198" s="1011"/>
      <c r="K198" s="1164"/>
      <c r="L198" s="1274"/>
      <c r="M198" s="1275"/>
      <c r="N198" s="1217"/>
      <c r="O198" s="1282"/>
      <c r="P198" s="1280"/>
      <c r="Q198" s="1328"/>
      <c r="R198" s="1217"/>
      <c r="S198" s="1282"/>
      <c r="T198" s="1280"/>
      <c r="U198" s="1328"/>
      <c r="V198" s="1217"/>
      <c r="W198" s="728"/>
      <c r="X198" s="707"/>
      <c r="Y198" s="707"/>
      <c r="Z198" s="709"/>
      <c r="AA198" s="605" t="str">
        <f>AB197 &amp; "-" &amp; AD197</f>
        <v>-</v>
      </c>
      <c r="AB198" s="1216"/>
      <c r="AC198" s="1217"/>
      <c r="AD198" s="1216"/>
      <c r="AE198" s="1217"/>
      <c r="AF198" s="675"/>
      <c r="AG198" s="1278"/>
      <c r="AH198" s="721"/>
      <c r="AI198" s="724"/>
      <c r="AJ198" s="724"/>
      <c r="AK198" s="724"/>
      <c r="AL198" s="724"/>
      <c r="AM198" s="724"/>
      <c r="AN198" s="724"/>
      <c r="AO198" s="721"/>
      <c r="AP198" s="721"/>
      <c r="AQ198" s="721"/>
      <c r="AR198" s="721"/>
    </row>
    <row r="199" spans="1:46" s="687" customFormat="1" ht="17.100000000000001" customHeight="1">
      <c r="A199" s="1210"/>
      <c r="B199" s="1210"/>
      <c r="C199" s="1210"/>
      <c r="D199" s="1210"/>
      <c r="E199" s="1210"/>
      <c r="F199" s="1010"/>
      <c r="G199" s="1019"/>
      <c r="H199" s="1020"/>
      <c r="I199" s="1021"/>
      <c r="J199" s="1011"/>
      <c r="K199" s="1164"/>
      <c r="L199" s="1274"/>
      <c r="M199" s="1275"/>
      <c r="N199" s="1217"/>
      <c r="O199" s="1282"/>
      <c r="P199" s="1280"/>
      <c r="Q199" s="1328"/>
      <c r="R199" s="1217"/>
      <c r="S199" s="604"/>
      <c r="T199" s="700"/>
      <c r="U199" s="707"/>
      <c r="V199" s="708"/>
      <c r="W199" s="708"/>
      <c r="X199" s="708"/>
      <c r="Y199" s="708"/>
      <c r="Z199" s="709"/>
      <c r="AA199" s="709"/>
      <c r="AB199" s="710"/>
      <c r="AC199" s="706"/>
      <c r="AD199" s="706"/>
      <c r="AE199" s="710"/>
      <c r="AF199" s="706"/>
      <c r="AG199" s="1278"/>
      <c r="AH199" s="721"/>
      <c r="AI199" s="724"/>
      <c r="AJ199" s="724"/>
      <c r="AK199" s="724"/>
      <c r="AL199" s="724"/>
      <c r="AM199" s="724"/>
      <c r="AN199" s="724"/>
      <c r="AO199" s="721"/>
      <c r="AP199" s="721"/>
      <c r="AQ199" s="721"/>
      <c r="AR199" s="721"/>
    </row>
    <row r="200" spans="1:46" s="687" customFormat="1" ht="17.100000000000001" customHeight="1">
      <c r="A200" s="1210"/>
      <c r="B200" s="1210"/>
      <c r="C200" s="1210"/>
      <c r="D200" s="1210"/>
      <c r="E200" s="1210"/>
      <c r="F200" s="1010"/>
      <c r="G200" s="1019"/>
      <c r="H200" s="1020"/>
      <c r="I200" s="1021"/>
      <c r="J200" s="1011"/>
      <c r="K200" s="1164"/>
      <c r="L200" s="1274"/>
      <c r="M200" s="1275"/>
      <c r="N200" s="1217"/>
      <c r="O200" s="711"/>
      <c r="P200" s="713"/>
      <c r="Q200" s="712"/>
      <c r="R200" s="708"/>
      <c r="S200" s="708"/>
      <c r="T200" s="708"/>
      <c r="U200" s="708"/>
      <c r="V200" s="708"/>
      <c r="W200" s="708"/>
      <c r="X200" s="708"/>
      <c r="Y200" s="708"/>
      <c r="Z200" s="709"/>
      <c r="AA200" s="709"/>
      <c r="AB200" s="710"/>
      <c r="AC200" s="706"/>
      <c r="AD200" s="706"/>
      <c r="AE200" s="710"/>
      <c r="AF200" s="706"/>
      <c r="AG200" s="1278"/>
      <c r="AH200" s="721"/>
      <c r="AI200" s="724"/>
      <c r="AJ200" s="724"/>
      <c r="AK200" s="724"/>
      <c r="AL200" s="724"/>
      <c r="AM200" s="724"/>
      <c r="AN200" s="724"/>
      <c r="AO200" s="721"/>
      <c r="AP200" s="721"/>
      <c r="AQ200" s="721"/>
      <c r="AR200" s="721"/>
    </row>
    <row r="201" spans="1:46" s="686" customFormat="1" ht="15" customHeight="1">
      <c r="A201" s="1210"/>
      <c r="B201" s="1210"/>
      <c r="C201" s="1210"/>
      <c r="D201" s="1210"/>
      <c r="E201" s="1018"/>
      <c r="F201" s="1012"/>
      <c r="G201" s="1014"/>
      <c r="H201" s="1012"/>
      <c r="I201" s="1021"/>
      <c r="J201" s="1011"/>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79"/>
      <c r="AH201" s="723"/>
      <c r="AI201" s="723"/>
      <c r="AJ201" s="725"/>
      <c r="AK201" s="725"/>
      <c r="AL201" s="725"/>
      <c r="AM201" s="725"/>
      <c r="AN201" s="725"/>
      <c r="AO201" s="723"/>
      <c r="AP201" s="723"/>
      <c r="AQ201" s="723"/>
      <c r="AR201" s="723"/>
    </row>
    <row r="202" spans="1:46" s="686" customFormat="1" ht="15" customHeight="1">
      <c r="A202" s="1210"/>
      <c r="B202" s="1210"/>
      <c r="C202" s="1210"/>
      <c r="D202" s="1018"/>
      <c r="E202" s="1018"/>
      <c r="F202" s="1012"/>
      <c r="G202" s="1019"/>
      <c r="H202" s="1012"/>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10"/>
      <c r="B203" s="1210"/>
      <c r="C203" s="1018"/>
      <c r="D203" s="1018"/>
      <c r="E203" s="1018"/>
      <c r="F203" s="1012"/>
      <c r="G203" s="1019"/>
      <c r="H203" s="1012"/>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10"/>
      <c r="B204" s="1018"/>
      <c r="C204" s="1018"/>
      <c r="D204" s="1018"/>
      <c r="E204" s="1018"/>
      <c r="F204" s="1012"/>
      <c r="G204" s="1019"/>
      <c r="H204" s="1012"/>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12"/>
      <c r="R207" s="157"/>
      <c r="S207" s="157"/>
      <c r="T207" s="157"/>
      <c r="U207" s="1212"/>
      <c r="V207" s="157"/>
      <c r="W207" s="157"/>
      <c r="X207" s="157"/>
      <c r="Y207" s="1095"/>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12"/>
      <c r="R208" s="157"/>
      <c r="S208" s="157"/>
      <c r="T208" s="157"/>
      <c r="U208" s="1212"/>
      <c r="V208" s="157"/>
      <c r="W208" s="157"/>
      <c r="X208" s="157"/>
      <c r="Y208" s="157"/>
      <c r="Z208" s="157"/>
      <c r="AA208" s="157"/>
      <c r="AB208" s="157"/>
      <c r="AC208" s="157"/>
    </row>
    <row r="209" spans="1:83" ht="15" customHeight="1">
      <c r="G209" s="156"/>
      <c r="H209" s="157"/>
      <c r="I209" s="157"/>
      <c r="J209" s="85"/>
      <c r="K209" s="157"/>
      <c r="L209" s="157"/>
      <c r="M209" s="157"/>
      <c r="N209" s="157"/>
      <c r="O209" s="157"/>
      <c r="Q209" s="1212"/>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06" t="s">
        <v>85</v>
      </c>
      <c r="O211" s="1282"/>
      <c r="P211" s="1280">
        <v>1</v>
      </c>
      <c r="Q211" s="1307"/>
      <c r="R211" s="1217" t="s">
        <v>84</v>
      </c>
      <c r="S211" s="1308"/>
      <c r="T211" s="1298">
        <v>1</v>
      </c>
      <c r="U211" s="1213"/>
      <c r="V211" s="1217" t="s">
        <v>84</v>
      </c>
      <c r="W211" s="839"/>
      <c r="X211" s="740">
        <v>1</v>
      </c>
      <c r="Y211" s="1095"/>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06"/>
      <c r="O212" s="1282"/>
      <c r="P212" s="1280"/>
      <c r="Q212" s="1307"/>
      <c r="R212" s="1217"/>
      <c r="S212" s="1309"/>
      <c r="T212" s="1299"/>
      <c r="U212" s="1213"/>
      <c r="V212" s="1217"/>
      <c r="W212" s="738"/>
      <c r="X212" s="738"/>
      <c r="Y212" s="738" t="s">
        <v>714</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06"/>
      <c r="O213" s="1282"/>
      <c r="P213" s="1280"/>
      <c r="Q213" s="1307"/>
      <c r="R213" s="1217"/>
      <c r="S213" s="735"/>
      <c r="T213" s="735"/>
      <c r="U213" s="738" t="s">
        <v>715</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17"/>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747</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10">
        <v>1</v>
      </c>
      <c r="B220" s="885"/>
      <c r="C220" s="885"/>
      <c r="D220" s="885"/>
      <c r="E220" s="886"/>
      <c r="F220" s="887"/>
      <c r="G220" s="887"/>
      <c r="H220" s="887"/>
      <c r="I220" s="888"/>
      <c r="J220" s="883"/>
      <c r="K220" s="890"/>
      <c r="L220" s="783">
        <f>mergeValue(A220)</f>
        <v>1</v>
      </c>
      <c r="M220" s="643" t="s">
        <v>20</v>
      </c>
      <c r="N220" s="648"/>
      <c r="O220" s="1245"/>
      <c r="P220" s="1246"/>
      <c r="Q220" s="1246"/>
      <c r="R220" s="1246"/>
      <c r="S220" s="1246"/>
      <c r="T220" s="1246"/>
      <c r="U220" s="1246"/>
      <c r="V220" s="1247"/>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10"/>
      <c r="B221" s="1210">
        <v>1</v>
      </c>
      <c r="C221" s="885"/>
      <c r="D221" s="885"/>
      <c r="E221" s="887"/>
      <c r="F221" s="887"/>
      <c r="G221" s="887"/>
      <c r="H221" s="887"/>
      <c r="I221" s="882"/>
      <c r="J221" s="881"/>
      <c r="K221" s="884"/>
      <c r="L221" s="783" t="str">
        <f>mergeValue(A221) &amp;"."&amp; mergeValue(B221)</f>
        <v>1.1</v>
      </c>
      <c r="M221" s="694" t="s">
        <v>16</v>
      </c>
      <c r="N221" s="648"/>
      <c r="O221" s="1245"/>
      <c r="P221" s="1246"/>
      <c r="Q221" s="1246"/>
      <c r="R221" s="1246"/>
      <c r="S221" s="1246"/>
      <c r="T221" s="1246"/>
      <c r="U221" s="1246"/>
      <c r="V221" s="1247"/>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10"/>
      <c r="B222" s="1210"/>
      <c r="C222" s="1210">
        <v>1</v>
      </c>
      <c r="D222" s="885"/>
      <c r="E222" s="887"/>
      <c r="F222" s="887"/>
      <c r="G222" s="887"/>
      <c r="H222" s="887"/>
      <c r="I222" s="889"/>
      <c r="J222" s="881"/>
      <c r="K222" s="884"/>
      <c r="L222" s="783" t="str">
        <f>mergeValue(A222) &amp;"."&amp; mergeValue(B222)&amp;"."&amp; mergeValue(C222)</f>
        <v>1.1.1</v>
      </c>
      <c r="M222" s="695" t="s">
        <v>7</v>
      </c>
      <c r="N222" s="648"/>
      <c r="O222" s="1245"/>
      <c r="P222" s="1246"/>
      <c r="Q222" s="1246"/>
      <c r="R222" s="1246"/>
      <c r="S222" s="1246"/>
      <c r="T222" s="1246"/>
      <c r="U222" s="1246"/>
      <c r="V222" s="1247"/>
      <c r="W222" s="632" t="s">
        <v>634</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10"/>
      <c r="B223" s="1210"/>
      <c r="C223" s="1210"/>
      <c r="D223" s="1210">
        <v>1</v>
      </c>
      <c r="E223" s="887"/>
      <c r="F223" s="887"/>
      <c r="G223" s="887"/>
      <c r="H223" s="887"/>
      <c r="I223" s="889"/>
      <c r="J223" s="881"/>
      <c r="K223" s="884"/>
      <c r="L223" s="783" t="str">
        <f>mergeValue(A223) &amp;"."&amp; mergeValue(B223)&amp;"."&amp; mergeValue(C223)&amp;"."&amp; mergeValue(D223)</f>
        <v>1.1.1.1</v>
      </c>
      <c r="M223" s="696" t="s">
        <v>22</v>
      </c>
      <c r="N223" s="648"/>
      <c r="O223" s="1245"/>
      <c r="P223" s="1246"/>
      <c r="Q223" s="1246"/>
      <c r="R223" s="1246"/>
      <c r="S223" s="1246"/>
      <c r="T223" s="1246"/>
      <c r="U223" s="1246"/>
      <c r="V223" s="1247"/>
      <c r="W223" s="632" t="s">
        <v>635</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10"/>
      <c r="B224" s="1210"/>
      <c r="C224" s="1210"/>
      <c r="D224" s="1210"/>
      <c r="E224" s="1210">
        <v>1</v>
      </c>
      <c r="F224" s="887"/>
      <c r="G224" s="887"/>
      <c r="H224" s="885">
        <v>1</v>
      </c>
      <c r="I224" s="1210">
        <v>1</v>
      </c>
      <c r="J224" s="887"/>
      <c r="K224" s="892"/>
      <c r="L224" s="783" t="str">
        <f>mergeValue(A224) &amp;"."&amp; mergeValue(B224)&amp;"."&amp; mergeValue(C224)&amp;"."&amp; mergeValue(D224)&amp;"."&amp; mergeValue(E224)</f>
        <v>1.1.1.1.1</v>
      </c>
      <c r="M224" s="556" t="s">
        <v>9</v>
      </c>
      <c r="N224" s="648"/>
      <c r="O224" s="1213"/>
      <c r="P224" s="1214"/>
      <c r="Q224" s="1214"/>
      <c r="R224" s="1214"/>
      <c r="S224" s="1214"/>
      <c r="T224" s="1214"/>
      <c r="U224" s="1214"/>
      <c r="V224" s="1215"/>
      <c r="W224" s="632" t="s">
        <v>639</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43" s="801" customFormat="1" ht="90">
      <c r="A225" s="1210"/>
      <c r="B225" s="1210"/>
      <c r="C225" s="1210"/>
      <c r="D225" s="1210"/>
      <c r="E225" s="1210"/>
      <c r="F225" s="1210">
        <v>1</v>
      </c>
      <c r="G225" s="885"/>
      <c r="H225" s="885"/>
      <c r="I225" s="1210"/>
      <c r="J225" s="1210">
        <v>1</v>
      </c>
      <c r="K225" s="893"/>
      <c r="L225" s="783" t="str">
        <f>mergeValue(A225) &amp;"."&amp; mergeValue(B225)&amp;"."&amp; mergeValue(C225)&amp;"."&amp; mergeValue(D225)&amp;"."&amp; mergeValue(E225)&amp;"."&amp; mergeValue(F225)</f>
        <v>1.1.1.1.1.1</v>
      </c>
      <c r="M225" s="557" t="s">
        <v>10</v>
      </c>
      <c r="N225" s="648"/>
      <c r="O225" s="1213"/>
      <c r="P225" s="1214"/>
      <c r="Q225" s="1214"/>
      <c r="R225" s="1214"/>
      <c r="S225" s="1214"/>
      <c r="T225" s="1214"/>
      <c r="U225" s="1214"/>
      <c r="V225" s="1215"/>
      <c r="W225" s="632" t="s">
        <v>637</v>
      </c>
      <c r="X225" s="810"/>
      <c r="Y225" s="831"/>
      <c r="Z225" s="831" t="str">
        <f t="shared" si="3"/>
        <v>Группа потребителей</v>
      </c>
      <c r="AA225" s="831"/>
      <c r="AB225" s="831"/>
      <c r="AC225" s="831"/>
      <c r="AD225" s="810"/>
      <c r="AE225" s="810"/>
      <c r="AF225" s="810"/>
      <c r="AG225" s="810"/>
      <c r="AH225" s="810"/>
      <c r="AI225" s="810"/>
      <c r="AJ225" s="810"/>
    </row>
    <row r="226" spans="1:43" s="801" customFormat="1" ht="195.75" customHeight="1">
      <c r="A226" s="1210"/>
      <c r="B226" s="1210"/>
      <c r="C226" s="1210"/>
      <c r="D226" s="1210"/>
      <c r="E226" s="1210"/>
      <c r="F226" s="1210"/>
      <c r="G226" s="885">
        <v>1</v>
      </c>
      <c r="H226" s="885"/>
      <c r="I226" s="1210"/>
      <c r="J226" s="1210"/>
      <c r="K226" s="893">
        <v>1</v>
      </c>
      <c r="L226" s="783" t="str">
        <f>mergeValue(A226) &amp;"."&amp; mergeValue(B226)&amp;"."&amp; mergeValue(C226)&amp;"."&amp; mergeValue(D226)&amp;"."&amp; mergeValue(E226)&amp;"."&amp; mergeValue(F226)&amp;"."&amp; mergeValue(G226)</f>
        <v>1.1.1.1.1.1.1</v>
      </c>
      <c r="M226" s="1071"/>
      <c r="N226" s="648"/>
      <c r="O226" s="765"/>
      <c r="P226" s="765"/>
      <c r="Q226" s="765"/>
      <c r="R226" s="1216"/>
      <c r="S226" s="1217" t="s">
        <v>84</v>
      </c>
      <c r="T226" s="1216"/>
      <c r="U226" s="1217" t="s">
        <v>84</v>
      </c>
      <c r="V226" s="765"/>
      <c r="W226" s="1209" t="s">
        <v>656</v>
      </c>
      <c r="X226" s="810" t="str">
        <f>strCheckDate(O227:V227)</f>
        <v/>
      </c>
      <c r="Y226" s="831"/>
      <c r="Z226" s="831" t="str">
        <f t="shared" si="3"/>
        <v/>
      </c>
      <c r="AA226" s="831"/>
      <c r="AB226" s="831"/>
      <c r="AC226" s="831"/>
      <c r="AD226" s="810"/>
      <c r="AE226" s="810"/>
      <c r="AF226" s="810"/>
      <c r="AG226" s="810"/>
      <c r="AH226" s="810"/>
      <c r="AI226" s="810"/>
      <c r="AJ226" s="810"/>
    </row>
    <row r="227" spans="1:43" s="801" customFormat="1" ht="14.25" hidden="1" customHeight="1">
      <c r="A227" s="1210"/>
      <c r="B227" s="1210"/>
      <c r="C227" s="1210"/>
      <c r="D227" s="1210"/>
      <c r="E227" s="1210"/>
      <c r="F227" s="1210"/>
      <c r="G227" s="885"/>
      <c r="H227" s="885"/>
      <c r="I227" s="1210"/>
      <c r="J227" s="1210"/>
      <c r="K227" s="893"/>
      <c r="L227" s="802"/>
      <c r="M227" s="648"/>
      <c r="N227" s="648"/>
      <c r="O227" s="765"/>
      <c r="P227" s="765"/>
      <c r="Q227" s="771" t="str">
        <f>R226 &amp; "-" &amp; T226</f>
        <v>-</v>
      </c>
      <c r="R227" s="1216"/>
      <c r="S227" s="1217"/>
      <c r="T227" s="1216"/>
      <c r="U227" s="1217"/>
      <c r="V227" s="765"/>
      <c r="W227" s="1209"/>
      <c r="X227" s="810"/>
      <c r="Y227" s="831"/>
      <c r="Z227" s="831" t="str">
        <f t="shared" si="3"/>
        <v/>
      </c>
      <c r="AA227" s="831"/>
      <c r="AB227" s="831"/>
      <c r="AC227" s="831"/>
      <c r="AD227" s="810"/>
      <c r="AE227" s="810"/>
      <c r="AF227" s="810"/>
      <c r="AG227" s="810"/>
      <c r="AH227" s="810"/>
      <c r="AI227" s="810"/>
      <c r="AJ227" s="810"/>
    </row>
    <row r="228" spans="1:43" s="801" customFormat="1" ht="15" customHeight="1">
      <c r="A228" s="1210"/>
      <c r="B228" s="1210"/>
      <c r="C228" s="1210"/>
      <c r="D228" s="1210"/>
      <c r="E228" s="1210"/>
      <c r="F228" s="1210"/>
      <c r="G228" s="887"/>
      <c r="H228" s="885"/>
      <c r="I228" s="1210"/>
      <c r="J228" s="1210"/>
      <c r="K228" s="892"/>
      <c r="L228" s="690"/>
      <c r="M228" s="559" t="s">
        <v>25</v>
      </c>
      <c r="N228" s="767"/>
      <c r="O228" s="767"/>
      <c r="P228" s="767"/>
      <c r="Q228" s="767"/>
      <c r="R228" s="767"/>
      <c r="S228" s="767"/>
      <c r="T228" s="767"/>
      <c r="U228" s="767"/>
      <c r="V228" s="764"/>
      <c r="W228" s="1209"/>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43" s="801" customFormat="1" ht="15" customHeight="1">
      <c r="A229" s="1210"/>
      <c r="B229" s="1210"/>
      <c r="C229" s="1210"/>
      <c r="D229" s="1210"/>
      <c r="E229" s="1210"/>
      <c r="F229" s="887"/>
      <c r="G229" s="887"/>
      <c r="H229" s="885"/>
      <c r="I229" s="1210"/>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43" s="801" customFormat="1" ht="15" customHeight="1">
      <c r="A230" s="1210"/>
      <c r="B230" s="1210"/>
      <c r="C230" s="1210"/>
      <c r="D230" s="1210"/>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43" s="801" customFormat="1" ht="15" customHeight="1">
      <c r="A231" s="1210"/>
      <c r="B231" s="1210"/>
      <c r="C231" s="1210"/>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43" s="801" customFormat="1" ht="15" customHeight="1">
      <c r="A232" s="1210"/>
      <c r="B232" s="1210"/>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43" s="801" customFormat="1" ht="15" customHeight="1">
      <c r="A233" s="1210"/>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43"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43" s="991" customFormat="1" ht="18.75" customHeight="1">
      <c r="X235" s="1012"/>
      <c r="Y235" s="1012"/>
      <c r="Z235" s="1012"/>
      <c r="AA235" s="1012"/>
      <c r="AB235" s="1012"/>
      <c r="AC235" s="1012"/>
      <c r="AD235" s="1012"/>
      <c r="AE235" s="1012"/>
      <c r="AF235" s="1012"/>
      <c r="AG235" s="1012"/>
      <c r="AH235" s="1012"/>
      <c r="AI235" s="1012"/>
      <c r="AJ235" s="1012"/>
    </row>
    <row r="236" spans="1:43"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43" s="991" customFormat="1" ht="17.100000000000001" customHeight="1">
      <c r="L237" s="122"/>
      <c r="M237" s="122"/>
      <c r="N237" s="122"/>
      <c r="O237" s="122"/>
      <c r="P237" s="122"/>
      <c r="Q237" s="122"/>
      <c r="R237" s="122"/>
      <c r="S237" s="122"/>
      <c r="T237" s="122"/>
      <c r="U237" s="122"/>
      <c r="V237" s="122"/>
      <c r="W237" s="122"/>
      <c r="X237" s="1012"/>
      <c r="Y237" s="1012"/>
      <c r="Z237" s="1012"/>
      <c r="AA237" s="1012"/>
      <c r="AB237" s="1012"/>
      <c r="AC237" s="1012"/>
      <c r="AD237" s="1012"/>
      <c r="AE237" s="1012"/>
      <c r="AF237" s="1012"/>
      <c r="AG237" s="1012"/>
      <c r="AH237" s="1012"/>
      <c r="AI237" s="1012"/>
      <c r="AJ237" s="1012"/>
    </row>
    <row r="238" spans="1:43" s="992" customFormat="1" ht="22.5">
      <c r="A238" s="1210">
        <v>1</v>
      </c>
      <c r="B238" s="1017"/>
      <c r="C238" s="1017"/>
      <c r="D238" s="1017"/>
      <c r="E238" s="983"/>
      <c r="F238" s="1028"/>
      <c r="G238" s="1028"/>
      <c r="H238" s="1028"/>
      <c r="I238" s="985"/>
      <c r="J238" s="981"/>
      <c r="K238" s="965"/>
      <c r="L238" s="1032">
        <f>mergeValue(A238)</f>
        <v>1</v>
      </c>
      <c r="M238" s="643" t="s">
        <v>20</v>
      </c>
      <c r="N238" s="648"/>
      <c r="O238" s="1245"/>
      <c r="P238" s="1246"/>
      <c r="Q238" s="1246"/>
      <c r="R238" s="1246"/>
      <c r="S238" s="1246"/>
      <c r="T238" s="1246"/>
      <c r="U238" s="1246"/>
      <c r="V238" s="1246"/>
      <c r="W238" s="1246"/>
      <c r="X238" s="1246"/>
      <c r="Y238" s="1246"/>
      <c r="Z238" s="1246"/>
      <c r="AA238" s="1246"/>
      <c r="AB238" s="1246"/>
      <c r="AC238" s="1247"/>
      <c r="AD238" s="632" t="s">
        <v>476</v>
      </c>
      <c r="AE238" s="1010"/>
      <c r="AF238" s="831"/>
      <c r="AG238" s="831" t="str">
        <f t="shared" ref="AG238:AG251" si="4">IF(M238="","",M238 )</f>
        <v>Наименование тарифа</v>
      </c>
      <c r="AH238" s="831"/>
      <c r="AI238" s="831"/>
      <c r="AJ238" s="831"/>
      <c r="AK238" s="1010"/>
      <c r="AL238" s="1010"/>
      <c r="AM238" s="1010"/>
      <c r="AN238" s="1010"/>
      <c r="AO238" s="1010"/>
      <c r="AP238" s="1010"/>
      <c r="AQ238" s="1010"/>
    </row>
    <row r="239" spans="1:43" s="992" customFormat="1" ht="22.5">
      <c r="A239" s="1210"/>
      <c r="B239" s="1210">
        <v>1</v>
      </c>
      <c r="C239" s="1017"/>
      <c r="D239" s="1017"/>
      <c r="E239" s="1028"/>
      <c r="F239" s="1028"/>
      <c r="G239" s="1028"/>
      <c r="H239" s="1028"/>
      <c r="I239" s="1023"/>
      <c r="J239" s="956"/>
      <c r="K239" s="959"/>
      <c r="L239" s="1032" t="str">
        <f>mergeValue(A239) &amp;"."&amp; mergeValue(B239)</f>
        <v>1.1</v>
      </c>
      <c r="M239" s="694" t="s">
        <v>16</v>
      </c>
      <c r="N239" s="648"/>
      <c r="O239" s="1245"/>
      <c r="P239" s="1246"/>
      <c r="Q239" s="1246"/>
      <c r="R239" s="1246"/>
      <c r="S239" s="1246"/>
      <c r="T239" s="1246"/>
      <c r="U239" s="1246"/>
      <c r="V239" s="1246"/>
      <c r="W239" s="1246"/>
      <c r="X239" s="1246"/>
      <c r="Y239" s="1246"/>
      <c r="Z239" s="1246"/>
      <c r="AA239" s="1246"/>
      <c r="AB239" s="1246"/>
      <c r="AC239" s="1247"/>
      <c r="AD239" s="632" t="s">
        <v>477</v>
      </c>
      <c r="AE239" s="1010"/>
      <c r="AF239" s="831"/>
      <c r="AG239" s="831" t="str">
        <f t="shared" si="4"/>
        <v>Территория действия тарифа</v>
      </c>
      <c r="AH239" s="831"/>
      <c r="AI239" s="831"/>
      <c r="AJ239" s="831"/>
      <c r="AK239" s="1010"/>
      <c r="AL239" s="1010"/>
      <c r="AM239" s="1010"/>
      <c r="AN239" s="1010"/>
      <c r="AO239" s="1010"/>
      <c r="AP239" s="1010"/>
      <c r="AQ239" s="1010"/>
    </row>
    <row r="240" spans="1:43" s="992" customFormat="1" ht="22.5">
      <c r="A240" s="1210"/>
      <c r="B240" s="1210"/>
      <c r="C240" s="1210">
        <v>1</v>
      </c>
      <c r="D240" s="1017"/>
      <c r="E240" s="1028"/>
      <c r="F240" s="1028"/>
      <c r="G240" s="1028"/>
      <c r="H240" s="1028"/>
      <c r="I240" s="964"/>
      <c r="J240" s="956"/>
      <c r="K240" s="959"/>
      <c r="L240" s="1032" t="str">
        <f>mergeValue(A240) &amp;"."&amp; mergeValue(B240)&amp;"."&amp; mergeValue(C240)</f>
        <v>1.1.1</v>
      </c>
      <c r="M240" s="695" t="s">
        <v>7</v>
      </c>
      <c r="N240" s="648"/>
      <c r="O240" s="1245"/>
      <c r="P240" s="1246"/>
      <c r="Q240" s="1246"/>
      <c r="R240" s="1246"/>
      <c r="S240" s="1246"/>
      <c r="T240" s="1246"/>
      <c r="U240" s="1246"/>
      <c r="V240" s="1246"/>
      <c r="W240" s="1246"/>
      <c r="X240" s="1246"/>
      <c r="Y240" s="1246"/>
      <c r="Z240" s="1246"/>
      <c r="AA240" s="1246"/>
      <c r="AB240" s="1246"/>
      <c r="AC240" s="1247"/>
      <c r="AD240" s="632" t="s">
        <v>634</v>
      </c>
      <c r="AE240" s="1010"/>
      <c r="AF240" s="831"/>
      <c r="AG240" s="831" t="str">
        <f t="shared" si="4"/>
        <v xml:space="preserve">Наименование системы теплоснабжения </v>
      </c>
      <c r="AH240" s="831"/>
      <c r="AI240" s="831"/>
      <c r="AJ240" s="831"/>
      <c r="AK240" s="1010"/>
      <c r="AL240" s="1010"/>
      <c r="AM240" s="1010"/>
      <c r="AN240" s="1010"/>
      <c r="AO240" s="1010"/>
      <c r="AP240" s="1010"/>
      <c r="AQ240" s="1010"/>
    </row>
    <row r="241" spans="1:43" s="992" customFormat="1" ht="22.5">
      <c r="A241" s="1210"/>
      <c r="B241" s="1210"/>
      <c r="C241" s="1210"/>
      <c r="D241" s="1210">
        <v>1</v>
      </c>
      <c r="E241" s="1028"/>
      <c r="F241" s="1028"/>
      <c r="G241" s="1028"/>
      <c r="H241" s="1028"/>
      <c r="I241" s="964"/>
      <c r="J241" s="956"/>
      <c r="K241" s="959"/>
      <c r="L241" s="1032" t="str">
        <f>mergeValue(A241) &amp;"."&amp; mergeValue(B241)&amp;"."&amp; mergeValue(C241)&amp;"."&amp; mergeValue(D241)</f>
        <v>1.1.1.1</v>
      </c>
      <c r="M241" s="696" t="s">
        <v>22</v>
      </c>
      <c r="N241" s="648"/>
      <c r="O241" s="1245"/>
      <c r="P241" s="1246"/>
      <c r="Q241" s="1246"/>
      <c r="R241" s="1246"/>
      <c r="S241" s="1246"/>
      <c r="T241" s="1246"/>
      <c r="U241" s="1246"/>
      <c r="V241" s="1246"/>
      <c r="W241" s="1246"/>
      <c r="X241" s="1246"/>
      <c r="Y241" s="1246"/>
      <c r="Z241" s="1246"/>
      <c r="AA241" s="1246"/>
      <c r="AB241" s="1246"/>
      <c r="AC241" s="1247"/>
      <c r="AD241" s="632" t="s">
        <v>635</v>
      </c>
      <c r="AE241" s="1010"/>
      <c r="AF241" s="831"/>
      <c r="AG241" s="831" t="str">
        <f t="shared" si="4"/>
        <v xml:space="preserve">Источник тепловой энергии  </v>
      </c>
      <c r="AH241" s="831"/>
      <c r="AI241" s="831"/>
      <c r="AJ241" s="831"/>
      <c r="AK241" s="1010"/>
      <c r="AL241" s="1010"/>
      <c r="AM241" s="1010"/>
      <c r="AN241" s="1010"/>
      <c r="AO241" s="1010"/>
      <c r="AP241" s="1010"/>
      <c r="AQ241" s="1010"/>
    </row>
    <row r="242" spans="1:43" s="992" customFormat="1" ht="101.25">
      <c r="A242" s="1210"/>
      <c r="B242" s="1210"/>
      <c r="C242" s="1210"/>
      <c r="D242" s="1210"/>
      <c r="E242" s="1210">
        <v>1</v>
      </c>
      <c r="F242" s="1028"/>
      <c r="G242" s="1028"/>
      <c r="H242" s="1017">
        <v>1</v>
      </c>
      <c r="I242" s="1210">
        <v>1</v>
      </c>
      <c r="J242" s="1028"/>
      <c r="K242" s="967"/>
      <c r="L242" s="1032" t="str">
        <f>mergeValue(A242) &amp;"."&amp; mergeValue(B242)&amp;"."&amp; mergeValue(C242)&amp;"."&amp; mergeValue(D242)&amp;"."&amp; mergeValue(E242)</f>
        <v>1.1.1.1.1</v>
      </c>
      <c r="M242" s="556" t="s">
        <v>9</v>
      </c>
      <c r="N242" s="648"/>
      <c r="O242" s="1213"/>
      <c r="P242" s="1214"/>
      <c r="Q242" s="1214"/>
      <c r="R242" s="1214"/>
      <c r="S242" s="1214"/>
      <c r="T242" s="1214"/>
      <c r="U242" s="1214"/>
      <c r="V242" s="1214"/>
      <c r="W242" s="1214"/>
      <c r="X242" s="1214"/>
      <c r="Y242" s="1214"/>
      <c r="Z242" s="1214"/>
      <c r="AA242" s="1214"/>
      <c r="AB242" s="1214"/>
      <c r="AC242" s="1215"/>
      <c r="AD242" s="632" t="s">
        <v>639</v>
      </c>
      <c r="AE242" s="1010"/>
      <c r="AF242" s="831"/>
      <c r="AG242" s="831" t="str">
        <f t="shared" si="4"/>
        <v>Схема подключения теплопотребляющей установки к коллектору источника тепловой энергии</v>
      </c>
      <c r="AH242" s="831"/>
      <c r="AI242" s="831"/>
      <c r="AJ242" s="831"/>
      <c r="AK242" s="1010"/>
      <c r="AL242" s="1010"/>
      <c r="AM242" s="1010"/>
      <c r="AN242" s="1010"/>
      <c r="AO242" s="1010"/>
      <c r="AP242" s="1010"/>
      <c r="AQ242" s="1010"/>
    </row>
    <row r="243" spans="1:43" s="992" customFormat="1" ht="90">
      <c r="A243" s="1210"/>
      <c r="B243" s="1210"/>
      <c r="C243" s="1210"/>
      <c r="D243" s="1210"/>
      <c r="E243" s="1210"/>
      <c r="F243" s="1210">
        <v>1</v>
      </c>
      <c r="G243" s="1017"/>
      <c r="H243" s="1017"/>
      <c r="I243" s="1210"/>
      <c r="J243" s="1210">
        <v>1</v>
      </c>
      <c r="K243" s="968"/>
      <c r="L243" s="1032" t="str">
        <f>mergeValue(A243) &amp;"."&amp; mergeValue(B243)&amp;"."&amp; mergeValue(C243)&amp;"."&amp; mergeValue(D243)&amp;"."&amp; mergeValue(E243)&amp;"."&amp; mergeValue(F243)</f>
        <v>1.1.1.1.1.1</v>
      </c>
      <c r="M243" s="557" t="s">
        <v>10</v>
      </c>
      <c r="N243" s="648"/>
      <c r="O243" s="1213"/>
      <c r="P243" s="1214"/>
      <c r="Q243" s="1214"/>
      <c r="R243" s="1214"/>
      <c r="S243" s="1214"/>
      <c r="T243" s="1214"/>
      <c r="U243" s="1214"/>
      <c r="V243" s="1214"/>
      <c r="W243" s="1214"/>
      <c r="X243" s="1214"/>
      <c r="Y243" s="1214"/>
      <c r="Z243" s="1214"/>
      <c r="AA243" s="1214"/>
      <c r="AB243" s="1214"/>
      <c r="AC243" s="1215"/>
      <c r="AD243" s="632" t="s">
        <v>637</v>
      </c>
      <c r="AE243" s="1010"/>
      <c r="AF243" s="831"/>
      <c r="AG243" s="831" t="str">
        <f t="shared" si="4"/>
        <v>Группа потребителей</v>
      </c>
      <c r="AH243" s="831"/>
      <c r="AI243" s="831"/>
      <c r="AJ243" s="831"/>
      <c r="AK243" s="1010"/>
      <c r="AL243" s="1010"/>
      <c r="AM243" s="1010"/>
      <c r="AN243" s="1010"/>
      <c r="AO243" s="1010"/>
      <c r="AP243" s="1010"/>
      <c r="AQ243" s="1010"/>
    </row>
    <row r="244" spans="1:43" s="992" customFormat="1" ht="189" customHeight="1">
      <c r="A244" s="1210"/>
      <c r="B244" s="1210"/>
      <c r="C244" s="1210"/>
      <c r="D244" s="1210"/>
      <c r="E244" s="1210"/>
      <c r="F244" s="1210"/>
      <c r="G244" s="1017">
        <v>1</v>
      </c>
      <c r="H244" s="1017"/>
      <c r="I244" s="1210"/>
      <c r="J244" s="1210"/>
      <c r="K244" s="968">
        <v>1</v>
      </c>
      <c r="L244" s="1032" t="str">
        <f>mergeValue(A244) &amp;"."&amp; mergeValue(B244)&amp;"."&amp; mergeValue(C244)&amp;"."&amp; mergeValue(D244)&amp;"."&amp; mergeValue(E244)&amp;"."&amp; mergeValue(F244)&amp;"."&amp; mergeValue(G244)</f>
        <v>1.1.1.1.1.1.1</v>
      </c>
      <c r="M244" s="1071"/>
      <c r="N244" s="648"/>
      <c r="O244" s="685"/>
      <c r="P244" s="765"/>
      <c r="Q244" s="1096"/>
      <c r="R244" s="1216"/>
      <c r="S244" s="1217" t="s">
        <v>84</v>
      </c>
      <c r="T244" s="1216"/>
      <c r="U244" s="1217" t="s">
        <v>84</v>
      </c>
      <c r="V244" s="685"/>
      <c r="W244" s="765"/>
      <c r="X244" s="1096"/>
      <c r="Y244" s="1216"/>
      <c r="Z244" s="1217" t="s">
        <v>84</v>
      </c>
      <c r="AA244" s="1216"/>
      <c r="AB244" s="1217" t="s">
        <v>85</v>
      </c>
      <c r="AC244" s="765"/>
      <c r="AD244" s="1227" t="s">
        <v>656</v>
      </c>
      <c r="AE244" s="1010" t="str">
        <f>strCheckDate(O245:AC245)</f>
        <v/>
      </c>
      <c r="AF244" s="831"/>
      <c r="AG244" s="831" t="str">
        <f t="shared" si="4"/>
        <v/>
      </c>
      <c r="AH244" s="831"/>
      <c r="AI244" s="831"/>
      <c r="AJ244" s="831"/>
      <c r="AK244" s="1010"/>
      <c r="AL244" s="1010"/>
      <c r="AM244" s="1010"/>
      <c r="AN244" s="1010"/>
      <c r="AO244" s="1010"/>
      <c r="AP244" s="1010"/>
      <c r="AQ244" s="1010"/>
    </row>
    <row r="245" spans="1:43" s="992" customFormat="1" ht="11.25" hidden="1" customHeight="1">
      <c r="A245" s="1210"/>
      <c r="B245" s="1210"/>
      <c r="C245" s="1210"/>
      <c r="D245" s="1210"/>
      <c r="E245" s="1210"/>
      <c r="F245" s="1210"/>
      <c r="G245" s="1017"/>
      <c r="H245" s="1017"/>
      <c r="I245" s="1210"/>
      <c r="J245" s="1210"/>
      <c r="K245" s="968"/>
      <c r="L245" s="802"/>
      <c r="M245" s="648"/>
      <c r="N245" s="648"/>
      <c r="O245" s="765"/>
      <c r="P245" s="765"/>
      <c r="Q245" s="771" t="str">
        <f>R244 &amp; "-" &amp; T244</f>
        <v>-</v>
      </c>
      <c r="R245" s="1216"/>
      <c r="S245" s="1217"/>
      <c r="T245" s="1216"/>
      <c r="U245" s="1217"/>
      <c r="V245" s="765"/>
      <c r="W245" s="765"/>
      <c r="X245" s="771" t="str">
        <f>Y244 &amp; "-" &amp; AA244</f>
        <v>-</v>
      </c>
      <c r="Y245" s="1216"/>
      <c r="Z245" s="1217"/>
      <c r="AA245" s="1216"/>
      <c r="AB245" s="1217"/>
      <c r="AC245" s="765"/>
      <c r="AD245" s="1228"/>
      <c r="AE245" s="1010"/>
      <c r="AF245" s="831"/>
      <c r="AG245" s="831" t="str">
        <f t="shared" si="4"/>
        <v/>
      </c>
      <c r="AH245" s="831"/>
      <c r="AI245" s="831"/>
      <c r="AJ245" s="831"/>
      <c r="AK245" s="1010"/>
      <c r="AL245" s="1010"/>
      <c r="AM245" s="1010"/>
      <c r="AN245" s="1010"/>
      <c r="AO245" s="1010"/>
      <c r="AP245" s="1010"/>
      <c r="AQ245" s="1010"/>
    </row>
    <row r="246" spans="1:43" s="992" customFormat="1" ht="15" customHeight="1">
      <c r="A246" s="1210"/>
      <c r="B246" s="1210"/>
      <c r="C246" s="1210"/>
      <c r="D246" s="1210"/>
      <c r="E246" s="1210"/>
      <c r="F246" s="1210"/>
      <c r="G246" s="1028"/>
      <c r="H246" s="1017"/>
      <c r="I246" s="1210"/>
      <c r="J246" s="1210"/>
      <c r="K246" s="967"/>
      <c r="L246" s="690"/>
      <c r="M246" s="559" t="s">
        <v>25</v>
      </c>
      <c r="N246" s="1008"/>
      <c r="O246" s="1008"/>
      <c r="P246" s="1008"/>
      <c r="Q246" s="1008"/>
      <c r="R246" s="1008"/>
      <c r="S246" s="1008"/>
      <c r="T246" s="1008"/>
      <c r="U246" s="1008"/>
      <c r="V246" s="1008"/>
      <c r="W246" s="1008"/>
      <c r="X246" s="1008"/>
      <c r="Y246" s="1008"/>
      <c r="Z246" s="1008"/>
      <c r="AA246" s="1008"/>
      <c r="AB246" s="1008"/>
      <c r="AC246" s="764"/>
      <c r="AD246" s="1229"/>
      <c r="AE246" s="1010"/>
      <c r="AF246" s="831"/>
      <c r="AG246" s="831" t="str">
        <f t="shared" si="4"/>
        <v>Добавить вид теплоносителя (параметры теплоносителя)</v>
      </c>
      <c r="AH246" s="831"/>
      <c r="AI246" s="831"/>
      <c r="AJ246" s="831"/>
      <c r="AK246" s="1010"/>
      <c r="AL246" s="1010"/>
      <c r="AM246" s="1010"/>
      <c r="AN246" s="1010"/>
      <c r="AO246" s="1010"/>
      <c r="AP246" s="1010"/>
      <c r="AQ246" s="1010"/>
    </row>
    <row r="247" spans="1:43" s="992" customFormat="1" ht="15" customHeight="1">
      <c r="A247" s="1210"/>
      <c r="B247" s="1210"/>
      <c r="C247" s="1210"/>
      <c r="D247" s="1210"/>
      <c r="E247" s="1210"/>
      <c r="F247" s="1028"/>
      <c r="G247" s="1028"/>
      <c r="H247" s="1017"/>
      <c r="I247" s="1210"/>
      <c r="J247" s="1028"/>
      <c r="K247" s="967"/>
      <c r="L247" s="690"/>
      <c r="M247" s="558" t="s">
        <v>11</v>
      </c>
      <c r="N247" s="1008"/>
      <c r="O247" s="1008"/>
      <c r="P247" s="1008"/>
      <c r="Q247" s="1008"/>
      <c r="R247" s="1008"/>
      <c r="S247" s="1008"/>
      <c r="T247" s="1008"/>
      <c r="U247" s="1007"/>
      <c r="V247" s="1008"/>
      <c r="W247" s="1008"/>
      <c r="X247" s="1008"/>
      <c r="Y247" s="1008"/>
      <c r="Z247" s="1008"/>
      <c r="AA247" s="1008"/>
      <c r="AB247" s="1007"/>
      <c r="AC247" s="1008"/>
      <c r="AD247" s="667"/>
      <c r="AE247" s="1010"/>
      <c r="AF247" s="831"/>
      <c r="AG247" s="831" t="str">
        <f t="shared" si="4"/>
        <v>Добавить группу потребителей</v>
      </c>
      <c r="AH247" s="831"/>
      <c r="AI247" s="831"/>
      <c r="AJ247" s="831"/>
      <c r="AK247" s="1010"/>
      <c r="AL247" s="1010"/>
      <c r="AM247" s="1010"/>
      <c r="AN247" s="1010"/>
      <c r="AO247" s="1010"/>
      <c r="AP247" s="1010"/>
      <c r="AQ247" s="1010"/>
    </row>
    <row r="248" spans="1:43" s="992" customFormat="1" ht="15" customHeight="1">
      <c r="A248" s="1210"/>
      <c r="B248" s="1210"/>
      <c r="C248" s="1210"/>
      <c r="D248" s="1210"/>
      <c r="E248" s="966"/>
      <c r="F248" s="1028"/>
      <c r="G248" s="1028"/>
      <c r="H248" s="1028"/>
      <c r="I248" s="981"/>
      <c r="J248" s="996"/>
      <c r="K248" s="965"/>
      <c r="L248" s="690"/>
      <c r="M248" s="1003" t="s">
        <v>12</v>
      </c>
      <c r="N248" s="1008"/>
      <c r="O248" s="1008"/>
      <c r="P248" s="1008"/>
      <c r="Q248" s="1008"/>
      <c r="R248" s="1008"/>
      <c r="S248" s="1008"/>
      <c r="T248" s="1008"/>
      <c r="U248" s="1007"/>
      <c r="V248" s="1008"/>
      <c r="W248" s="1008"/>
      <c r="X248" s="1008"/>
      <c r="Y248" s="1008"/>
      <c r="Z248" s="1008"/>
      <c r="AA248" s="1008"/>
      <c r="AB248" s="1007"/>
      <c r="AC248" s="1008"/>
      <c r="AD248" s="667"/>
      <c r="AE248" s="1010"/>
      <c r="AF248" s="831"/>
      <c r="AG248" s="831" t="str">
        <f t="shared" si="4"/>
        <v>Добавить схему подключения</v>
      </c>
      <c r="AH248" s="831"/>
      <c r="AI248" s="831"/>
      <c r="AJ248" s="831"/>
      <c r="AK248" s="1010"/>
      <c r="AL248" s="1010"/>
      <c r="AM248" s="1010"/>
      <c r="AN248" s="1010"/>
      <c r="AO248" s="1010"/>
      <c r="AP248" s="1010"/>
      <c r="AQ248" s="1010"/>
    </row>
    <row r="249" spans="1:43" s="992" customFormat="1" ht="15" customHeight="1">
      <c r="A249" s="1210"/>
      <c r="B249" s="1210"/>
      <c r="C249" s="1210"/>
      <c r="D249" s="966"/>
      <c r="E249" s="966"/>
      <c r="F249" s="1028"/>
      <c r="G249" s="1028"/>
      <c r="H249" s="1028"/>
      <c r="I249" s="981"/>
      <c r="J249" s="996"/>
      <c r="K249" s="965"/>
      <c r="L249" s="690"/>
      <c r="M249" s="1002" t="s">
        <v>17</v>
      </c>
      <c r="N249" s="1008"/>
      <c r="O249" s="1008"/>
      <c r="P249" s="1008"/>
      <c r="Q249" s="1008"/>
      <c r="R249" s="1008"/>
      <c r="S249" s="1008"/>
      <c r="T249" s="1008"/>
      <c r="U249" s="1007"/>
      <c r="V249" s="1008"/>
      <c r="W249" s="1008"/>
      <c r="X249" s="1008"/>
      <c r="Y249" s="1008"/>
      <c r="Z249" s="1008"/>
      <c r="AA249" s="1008"/>
      <c r="AB249" s="1007"/>
      <c r="AC249" s="1008"/>
      <c r="AD249" s="667"/>
      <c r="AE249" s="1010"/>
      <c r="AF249" s="831"/>
      <c r="AG249" s="831" t="str">
        <f t="shared" si="4"/>
        <v>Добавить источник тепловой энергии</v>
      </c>
      <c r="AH249" s="831"/>
      <c r="AI249" s="831"/>
      <c r="AJ249" s="831"/>
      <c r="AK249" s="1010"/>
      <c r="AL249" s="1010"/>
      <c r="AM249" s="1010"/>
      <c r="AN249" s="1010"/>
      <c r="AO249" s="1010"/>
      <c r="AP249" s="1010"/>
      <c r="AQ249" s="1010"/>
    </row>
    <row r="250" spans="1:43" s="992" customFormat="1" ht="15" customHeight="1">
      <c r="A250" s="1210"/>
      <c r="B250" s="1210"/>
      <c r="C250" s="966"/>
      <c r="D250" s="966"/>
      <c r="E250" s="966"/>
      <c r="F250" s="966"/>
      <c r="G250" s="971"/>
      <c r="H250" s="981"/>
      <c r="I250" s="969"/>
      <c r="J250" s="996"/>
      <c r="K250" s="970"/>
      <c r="L250" s="690"/>
      <c r="M250" s="1001" t="s">
        <v>18</v>
      </c>
      <c r="N250" s="1008"/>
      <c r="O250" s="1008"/>
      <c r="P250" s="1008"/>
      <c r="Q250" s="1008"/>
      <c r="R250" s="1008"/>
      <c r="S250" s="1008"/>
      <c r="T250" s="1008"/>
      <c r="U250" s="1007"/>
      <c r="V250" s="1008"/>
      <c r="W250" s="1008"/>
      <c r="X250" s="1008"/>
      <c r="Y250" s="1008"/>
      <c r="Z250" s="1008"/>
      <c r="AA250" s="1008"/>
      <c r="AB250" s="1007"/>
      <c r="AC250" s="1008"/>
      <c r="AD250" s="667"/>
      <c r="AE250" s="1010"/>
      <c r="AF250" s="831"/>
      <c r="AG250" s="831" t="str">
        <f t="shared" si="4"/>
        <v>Добавить наименование системы теплоснабжения</v>
      </c>
      <c r="AH250" s="831"/>
      <c r="AI250" s="831"/>
      <c r="AJ250" s="831"/>
      <c r="AK250" s="1010"/>
      <c r="AL250" s="1010"/>
      <c r="AM250" s="1010"/>
      <c r="AN250" s="1010"/>
      <c r="AO250" s="1010"/>
      <c r="AP250" s="1010"/>
      <c r="AQ250" s="1010"/>
    </row>
    <row r="251" spans="1:43" s="992" customFormat="1" ht="15" customHeight="1">
      <c r="A251" s="1210"/>
      <c r="B251" s="966"/>
      <c r="C251" s="966"/>
      <c r="D251" s="966"/>
      <c r="E251" s="966"/>
      <c r="F251" s="966"/>
      <c r="G251" s="971"/>
      <c r="H251" s="981"/>
      <c r="I251" s="981"/>
      <c r="J251" s="996"/>
      <c r="K251" s="965"/>
      <c r="L251" s="690"/>
      <c r="M251" s="735" t="s">
        <v>19</v>
      </c>
      <c r="N251" s="1008"/>
      <c r="O251" s="1008"/>
      <c r="P251" s="1008"/>
      <c r="Q251" s="1008"/>
      <c r="R251" s="1008"/>
      <c r="S251" s="1008"/>
      <c r="T251" s="1008"/>
      <c r="U251" s="1007"/>
      <c r="V251" s="1008"/>
      <c r="W251" s="1008"/>
      <c r="X251" s="1008"/>
      <c r="Y251" s="1008"/>
      <c r="Z251" s="1008"/>
      <c r="AA251" s="1008"/>
      <c r="AB251" s="1007"/>
      <c r="AC251" s="1008"/>
      <c r="AD251" s="667"/>
      <c r="AE251" s="1010"/>
      <c r="AF251" s="831"/>
      <c r="AG251" s="831" t="str">
        <f t="shared" si="4"/>
        <v>Добавить территорию действия тарифа</v>
      </c>
      <c r="AH251" s="831"/>
      <c r="AI251" s="831"/>
      <c r="AJ251" s="831"/>
      <c r="AK251" s="1010"/>
      <c r="AL251" s="1010"/>
      <c r="AM251" s="1010"/>
      <c r="AN251" s="1010"/>
      <c r="AO251" s="1010"/>
      <c r="AP251" s="1010"/>
      <c r="AQ251" s="1010"/>
    </row>
    <row r="252" spans="1:43" s="991" customFormat="1" ht="15" customHeight="1">
      <c r="L252" s="494"/>
      <c r="M252" s="738" t="s">
        <v>309</v>
      </c>
      <c r="N252" s="1008"/>
      <c r="O252" s="1008"/>
      <c r="P252" s="1008"/>
      <c r="Q252" s="1008"/>
      <c r="R252" s="1008"/>
      <c r="S252" s="1008"/>
      <c r="T252" s="1008"/>
      <c r="U252" s="1007"/>
      <c r="V252" s="1008"/>
      <c r="W252" s="667"/>
      <c r="X252" s="1012"/>
      <c r="Y252" s="1012"/>
      <c r="Z252" s="1012"/>
      <c r="AA252" s="1012"/>
      <c r="AB252" s="1012"/>
      <c r="AC252" s="1012"/>
      <c r="AD252" s="1012"/>
      <c r="AE252" s="1012"/>
      <c r="AF252" s="1012"/>
      <c r="AG252" s="1012"/>
      <c r="AH252" s="1012"/>
    </row>
    <row r="253" spans="1:43"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43" s="35" customFormat="1" ht="11.25">
      <c r="A254" s="35" t="s">
        <v>277</v>
      </c>
    </row>
    <row r="255" spans="1:43" ht="11.25"/>
    <row r="256" spans="1:43" s="13" customFormat="1" ht="15" customHeight="1">
      <c r="C256" s="167"/>
      <c r="D256" s="123"/>
      <c r="E256" s="1075"/>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8"/>
      <c r="G292" s="1088"/>
      <c r="H292" s="1088"/>
      <c r="I292" s="1093"/>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295"/>
      <c r="D297" s="1161">
        <v>1</v>
      </c>
      <c r="E297" s="1212"/>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95"/>
      <c r="D298" s="1161"/>
      <c r="E298" s="1212"/>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296"/>
      <c r="D302" s="249"/>
      <c r="E302" s="456"/>
      <c r="F302" s="1297"/>
      <c r="G302" s="1161">
        <v>0</v>
      </c>
      <c r="H302" s="1163"/>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96"/>
      <c r="D303" s="249"/>
      <c r="E303" s="456"/>
      <c r="F303" s="1297"/>
      <c r="G303" s="1161"/>
      <c r="H303" s="1163"/>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8">
        <v>1</v>
      </c>
      <c r="B337" s="214"/>
      <c r="C337" s="214"/>
      <c r="D337" s="214"/>
      <c r="F337" s="335" t="str">
        <f>"2." &amp;mergeValue(A337)</f>
        <v>2.1</v>
      </c>
      <c r="G337" s="417" t="s">
        <v>494</v>
      </c>
      <c r="H337" s="317"/>
      <c r="I337" s="196" t="s">
        <v>591</v>
      </c>
      <c r="J337" s="334"/>
      <c r="K337" s="214"/>
      <c r="L337" s="214"/>
      <c r="M337" s="214"/>
      <c r="N337" s="214"/>
      <c r="O337" s="214"/>
      <c r="P337" s="214"/>
      <c r="Q337" s="214"/>
      <c r="R337" s="214"/>
      <c r="S337" s="214"/>
      <c r="T337" s="214"/>
    </row>
    <row r="338" spans="1:20" s="190" customFormat="1" ht="90">
      <c r="A338" s="1208"/>
      <c r="B338" s="214"/>
      <c r="C338" s="214"/>
      <c r="D338" s="214"/>
      <c r="F338" s="335" t="str">
        <f>"3." &amp;mergeValue(A338)</f>
        <v>3.1</v>
      </c>
      <c r="G338" s="417" t="s">
        <v>495</v>
      </c>
      <c r="H338" s="317"/>
      <c r="I338" s="196" t="s">
        <v>589</v>
      </c>
      <c r="J338" s="334"/>
      <c r="K338" s="214"/>
      <c r="L338" s="214"/>
      <c r="M338" s="214"/>
      <c r="N338" s="214"/>
      <c r="O338" s="214"/>
      <c r="P338" s="214"/>
      <c r="Q338" s="214"/>
      <c r="R338" s="214"/>
      <c r="S338" s="214"/>
      <c r="T338" s="214"/>
    </row>
    <row r="339" spans="1:20" s="190" customFormat="1" ht="45">
      <c r="A339" s="1208"/>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208"/>
      <c r="B340" s="1208">
        <v>1</v>
      </c>
      <c r="C340" s="342"/>
      <c r="D340" s="342"/>
      <c r="F340" s="335" t="str">
        <f>"4."&amp;mergeValue(A340) &amp;"."&amp;mergeValue(B340)</f>
        <v>4.1.1</v>
      </c>
      <c r="G340" s="324" t="s">
        <v>593</v>
      </c>
      <c r="H340" s="317" t="str">
        <f>IF(region_name="","",region_name)</f>
        <v>г.Санкт-Петербург</v>
      </c>
      <c r="I340" s="196" t="s">
        <v>499</v>
      </c>
      <c r="J340" s="334"/>
      <c r="K340" s="214"/>
      <c r="L340" s="214"/>
      <c r="M340" s="214"/>
      <c r="N340" s="214"/>
      <c r="O340" s="214"/>
      <c r="P340" s="214"/>
      <c r="Q340" s="214"/>
      <c r="R340" s="214"/>
      <c r="S340" s="214"/>
      <c r="T340" s="214"/>
    </row>
    <row r="341" spans="1:20" s="190" customFormat="1" ht="191.25">
      <c r="A341" s="1208"/>
      <c r="B341" s="1208"/>
      <c r="C341" s="1208">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08"/>
      <c r="B342" s="1208"/>
      <c r="C342" s="1208"/>
      <c r="D342" s="342">
        <v>1</v>
      </c>
      <c r="F342" s="335" t="str">
        <f>"4."&amp;mergeValue(A342) &amp;"."&amp;mergeValue(B342)&amp;"."&amp;mergeValue(C342)&amp;"."&amp;mergeValue(D342)</f>
        <v>4.1.1.1.1</v>
      </c>
      <c r="G342" s="420" t="s">
        <v>498</v>
      </c>
      <c r="H342" s="317"/>
      <c r="I342" s="1209" t="s">
        <v>592</v>
      </c>
      <c r="J342" s="334"/>
      <c r="K342" s="214"/>
      <c r="L342" s="214"/>
      <c r="M342" s="214"/>
      <c r="N342" s="214"/>
      <c r="O342" s="214"/>
      <c r="P342" s="214"/>
      <c r="Q342" s="214"/>
      <c r="R342" s="214"/>
      <c r="S342" s="214"/>
      <c r="T342" s="214"/>
    </row>
    <row r="343" spans="1:20" s="190" customFormat="1" ht="18.75">
      <c r="A343" s="1208"/>
      <c r="B343" s="1208"/>
      <c r="C343" s="1208"/>
      <c r="D343" s="342"/>
      <c r="F343" s="424"/>
      <c r="G343" s="425" t="s">
        <v>4</v>
      </c>
      <c r="H343" s="426"/>
      <c r="I343" s="1209"/>
      <c r="J343" s="334"/>
      <c r="K343" s="214"/>
      <c r="L343" s="214"/>
      <c r="M343" s="214"/>
      <c r="N343" s="214"/>
      <c r="O343" s="214"/>
      <c r="P343" s="214"/>
      <c r="Q343" s="214"/>
      <c r="R343" s="214"/>
      <c r="S343" s="214"/>
      <c r="T343" s="214"/>
    </row>
    <row r="344" spans="1:20" s="190" customFormat="1" ht="18.75">
      <c r="A344" s="1208"/>
      <c r="B344" s="1208"/>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08"/>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mergeCells count="289">
    <mergeCell ref="W149:W151"/>
    <mergeCell ref="O221:V221"/>
    <mergeCell ref="O222:V222"/>
    <mergeCell ref="O223:V223"/>
    <mergeCell ref="AB110:AB112"/>
    <mergeCell ref="W109:W111"/>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J243:J246"/>
    <mergeCell ref="J225:J228"/>
    <mergeCell ref="I224:I229"/>
    <mergeCell ref="AD244:AD246"/>
    <mergeCell ref="R244:R245"/>
    <mergeCell ref="S244:S245"/>
    <mergeCell ref="T244:T245"/>
    <mergeCell ref="U244:U245"/>
    <mergeCell ref="T226:T227"/>
    <mergeCell ref="W226:W228"/>
    <mergeCell ref="U226:U227"/>
    <mergeCell ref="Y244:Y245"/>
    <mergeCell ref="Z244:Z245"/>
    <mergeCell ref="AA244:AA245"/>
    <mergeCell ref="AB244:AB245"/>
    <mergeCell ref="O238:AC238"/>
    <mergeCell ref="O239:AC239"/>
    <mergeCell ref="O240:AC240"/>
    <mergeCell ref="O224:V224"/>
    <mergeCell ref="O225:V225"/>
    <mergeCell ref="O241:AC241"/>
    <mergeCell ref="O242:AC242"/>
    <mergeCell ref="O243:AC24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F54:F57"/>
    <mergeCell ref="I53:I58"/>
    <mergeCell ref="J54:J57"/>
    <mergeCell ref="F72:F75"/>
    <mergeCell ref="J72:J75"/>
    <mergeCell ref="I71:I76"/>
    <mergeCell ref="F130:F133"/>
    <mergeCell ref="J130:J133"/>
    <mergeCell ref="I129:I134"/>
    <mergeCell ref="I88:I95"/>
    <mergeCell ref="G109:G112"/>
    <mergeCell ref="F108:F113"/>
    <mergeCell ref="I108:I113"/>
    <mergeCell ref="R131:R132"/>
    <mergeCell ref="R73:R74"/>
    <mergeCell ref="S73:S74"/>
    <mergeCell ref="T73:T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127:V127"/>
    <mergeCell ref="O145:V145"/>
    <mergeCell ref="O143:V143"/>
    <mergeCell ref="O182:W182"/>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P15:P16"/>
    <mergeCell ref="M9:M11"/>
    <mergeCell ref="F15:F19"/>
    <mergeCell ref="G9:G13"/>
    <mergeCell ref="H9:H12"/>
    <mergeCell ref="G15:G19"/>
    <mergeCell ref="F36:F39"/>
    <mergeCell ref="I35:I40"/>
    <mergeCell ref="Z109:Z111"/>
    <mergeCell ref="W55:W57"/>
    <mergeCell ref="W73:W75"/>
    <mergeCell ref="O106:AA106"/>
    <mergeCell ref="O107:AA107"/>
    <mergeCell ref="O108:AA108"/>
    <mergeCell ref="U73:U74"/>
    <mergeCell ref="X109:X111"/>
    <mergeCell ref="T55:T56"/>
    <mergeCell ref="U55:U56"/>
    <mergeCell ref="R55:R56"/>
    <mergeCell ref="S55:S56"/>
    <mergeCell ref="R91:R92"/>
    <mergeCell ref="S91:S92"/>
    <mergeCell ref="T91:T92"/>
    <mergeCell ref="U91:U92"/>
    <mergeCell ref="W91:W93"/>
    <mergeCell ref="W27:W29"/>
    <mergeCell ref="R37:R38"/>
    <mergeCell ref="T37:T38"/>
    <mergeCell ref="P28:Q28"/>
    <mergeCell ref="W37:W39"/>
    <mergeCell ref="O28:O29"/>
    <mergeCell ref="O30:U30"/>
    <mergeCell ref="U27:U29"/>
    <mergeCell ref="J36:J39"/>
    <mergeCell ref="U37:U38"/>
    <mergeCell ref="P9:P10"/>
    <mergeCell ref="Q9:Q10"/>
    <mergeCell ref="R9:R10"/>
    <mergeCell ref="S9:S10"/>
    <mergeCell ref="Q15:Q16"/>
    <mergeCell ref="R15:R16"/>
    <mergeCell ref="S15:S16"/>
    <mergeCell ref="A31:A44"/>
    <mergeCell ref="B32:B43"/>
    <mergeCell ref="C33:C42"/>
    <mergeCell ref="D34:D41"/>
    <mergeCell ref="O31:V31"/>
    <mergeCell ref="O32:V32"/>
    <mergeCell ref="O33:V33"/>
    <mergeCell ref="O34:V34"/>
    <mergeCell ref="O35:V35"/>
    <mergeCell ref="O36:V36"/>
    <mergeCell ref="N9:N11"/>
    <mergeCell ref="K9:K12"/>
    <mergeCell ref="J9:J12"/>
    <mergeCell ref="F9:F13"/>
    <mergeCell ref="E15:E19"/>
    <mergeCell ref="I15:I18"/>
    <mergeCell ref="E35:E40"/>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O144:V144"/>
    <mergeCell ref="O126:V126"/>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196:D201"/>
    <mergeCell ref="E197:E200"/>
    <mergeCell ref="D297:D298"/>
    <mergeCell ref="E297:E298"/>
    <mergeCell ref="A220:A233"/>
    <mergeCell ref="B221:B232"/>
    <mergeCell ref="C222:C231"/>
    <mergeCell ref="D223:D230"/>
    <mergeCell ref="E224:E229"/>
    <mergeCell ref="F225:F228"/>
    <mergeCell ref="R226:R227"/>
    <mergeCell ref="S226:S227"/>
    <mergeCell ref="K197:K200"/>
    <mergeCell ref="D70:D77"/>
    <mergeCell ref="E71:E76"/>
    <mergeCell ref="A85:A98"/>
    <mergeCell ref="B86:B97"/>
    <mergeCell ref="C87:C96"/>
    <mergeCell ref="D88:D95"/>
    <mergeCell ref="E89:E94"/>
    <mergeCell ref="A49:A62"/>
    <mergeCell ref="B50:B61"/>
    <mergeCell ref="C51:C60"/>
    <mergeCell ref="D52:D59"/>
    <mergeCell ref="B68:B79"/>
    <mergeCell ref="C69:C78"/>
    <mergeCell ref="E53:E58"/>
    <mergeCell ref="A67:A80"/>
    <mergeCell ref="O49:V49"/>
    <mergeCell ref="O50:V50"/>
    <mergeCell ref="O51:V51"/>
    <mergeCell ref="O52:V52"/>
    <mergeCell ref="O53:V53"/>
    <mergeCell ref="O54:V54"/>
    <mergeCell ref="O70:V70"/>
    <mergeCell ref="O71:V71"/>
    <mergeCell ref="O72:V72"/>
    <mergeCell ref="O67:V67"/>
    <mergeCell ref="O68:V68"/>
    <mergeCell ref="O69:V69"/>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L238:WWL245 WMP238:WMP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Z238:JZ245 TV238:TV245 ADR238:ADR245 ANN238:ANN245 AXJ238:AXJ245 BHF238:BHF245 BRB238:BRB245 CAX238:CAX245 CKT238:CKT245 CUP238:CUP245 DEL238:DEL245 DOH238:DOH245 DYD238:DYD245 EHZ238:EHZ245 ERV238:ERV245 FBR238:FBR245 FLN238:FLN245 FVJ238:FVJ245 GFF238:GFF245 GPB238:GPB245 GYX238:GYX245 HIT238:HIT245 HSP238:HSP245 ICL238:ICL245 IMH238:IMH245 IWD238:IWD245 JFZ238:JFZ245 JPV238:JPV245 JZR238:JZR245 KJN238:KJN245 KTJ238:KTJ245 LDF238:LDF245 LNB238:LNB245 LWX238:LWX245 MGT238:MGT245 MQP238:MQP245 NAL238:NAL245 NKH238:NKH245 NUD238:NUD245 ODZ238:ODZ245 ONV238:ONV245 OXR238:OXR245 PHN238:PHN245 PRJ238:PRJ245 QBF238:QBF245 QLB238:QLB245 QUX238:QUX245 RET238:RET245 ROP238:ROP245 RYL238:RYL245 SIH238:SIH245 SSD238:SSD245 TBZ238:TBZ245 TLV238:TLV245 TVR238:TVR245 UFN238:UFN245 UPJ238:UPJ245 UZF238:UZF245 VJB238:VJB245 VSX238:VSX245 WCT238:WCT245 R15:R16 R9:R10 V15:W15 V9:W9" xr:uid="{00000000-0002-0000-2700-000000000000}">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xr:uid="{00000000-0002-0000-2700-000001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V244 S244 WWJ244 WMN244 WCR244 VSV244 VIZ244 UZD244 UPH244 UFL244 TVP244 TLT244 TBX244 SSB244 SIF244 RYJ244 RON244 RER244 QUV244 QKZ244 QBD244 PRH244 PHL244 OXP244 ONT244 ODX244 NUB244 NKF244 NAJ244 MQN244 MGR244 LWV244 LMZ244 LDD244 KTH244 KJL244 JZP244 JPT244 JFX244 IWB244 IMF244 ICJ244 HSN244 HIR244 GYV244 GOZ244 GFD244 FVH244 FLL244 FBP244 ERT244 EHX244 DYB244 DOF244 DEJ244 CUN244 CKR244 CAV244 BQZ244 BHD244 AXH244 ANL244 ADP244 TT244 TR244 JX244 WWH244 WML244 WCP244 VST244 VIX244 UZB244 UPF244 UFJ244 TVN244 TLR244 TBV244 SRZ244 SID244 RYH244 ROL244 REP244 QUT244 QKX244 QBB244 PRF244 PHJ244 OXN244 ONR244 ODV244 NTZ244 NKD244 NAH244 MQL244 MGP244 LWT244 LMX244 LDB244 KTF244 KJJ244 JZN244 JPR244 JFV244 IVZ244 IMD244 ICH244 HSL244 HIP244 GYT244 GOX244 GFB244 FVF244 FLJ244 FBN244 ERR244 EHV244 DXZ244 DOD244 DEH244 CUL244 CKP244 CAT244 BQX244 BHB244 AXF244 ANJ244 ADN244 S9:S10 S15:S16 U55 Z120 Z109:Z110 U167 V183 U91:U92 U244 Z244 AB244" xr:uid="{00000000-0002-0000-2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I244 WMM244 WCQ244 VSU244 VIY244 UZC244 UPG244 UFK244 TVO244 TLS244 TBW244 SSA244 SIE244 RYI244 ROM244 REQ244 QUU244 QKY244 QBC244 PRG244 PHK244 OXO244 ONS244 ODW244 NUA244 NKE244 NAI244 MQM244 MGQ244 LWU244 LMY244 LDC244 KTG244 KJK244 JZO244 JPS244 JFW244 IWA244 IME244 ICI244 HSM244 HIQ244 GYU244 GOY244 GFC244 FVG244 FLK244 FBO244 ERS244 EHW244 DYA244 DOE244 DEI244 CUM244 CKQ244 CAU244 BQY244 BHC244 AXG244 ANK244 ADO244 TS244 JW244 T244 WWG244 WMK244 WCO244 VSS244 VIW244 UZA244 UPE244 UFI244 TVM244 TLQ244 TBU244 SRY244 SIC244 RYG244 ROK244 REO244 QUS244 QKW244 QBA244 PRE244 PHI244 OXM244 ONQ244 ODU244 NTY244 NKC244 NAG244 MQK244 MGO244 LWS244 LMW244 LDA244 KTE244 KJI244 JZM244 JPQ244 JFU244 IVY244 IMC244 ICG244 HSK244 HIO244 GYS244 GOW244 GFA244 FVE244 FLI244 FBM244 ERQ244 EHU244 DXY244 DOC244 DEG244 CUK244 CKO244 CAS244 BQW244 BHA244 AXE244 ANI244 ADM244 TQ244 JU244 Y244 AA244" xr:uid="{00000000-0002-0000-2700-000003000000}"/>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T245 TP245 ADL245 ANH245 AXD245 BGZ245 BQV245 CAR245 CKN245 CUJ245 DEF245 DOB245 DXX245 EHT245 ERP245 FBL245 FLH245 FVD245 GEZ245 GOV245 GYR245 HIN245 HSJ245 ICF245 IMB245 IVX245 JFT245 JPP245 JZL245 KJH245 KTD245 LCZ245 LMV245 LWR245 MGN245 MQJ245 NAF245 NKB245 NTX245 ODT245 ONP245 OXL245 PHH245 PRD245 QAZ245 QKV245 QUR245 REN245 ROJ245 RYF245 SIB245 SRX245 TBT245 TLP245 TVL245 UFH245 UPD245 UYZ245 VIV245 VSR245 WCN245 WMJ245 WWF245 X245" xr:uid="{00000000-0002-0000-2700-000004000000}"/>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xr:uid="{00000000-0002-0000-2700-000005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xr:uid="{00000000-0002-0000-2700-000006000000}">
      <formula1>kind_of_heat_transfer</formula1>
    </dataValidation>
    <dataValidation type="list" allowBlank="1" showInputMessage="1" showErrorMessage="1" errorTitle="Ошибка" error="Выберите значение из списка" prompt="Выберите значение из списка" sqref="F216" xr:uid="{00000000-0002-0000-2700-000007000000}">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3:WCS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P243:VSW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X243:UZE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T243:VJA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F243:UFM243 WWD243:WWK243 WMH243:WMO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B243:UPI243 JR243:JY243 TN243:TU243 ADJ243:ADQ243 ANF243:ANM243 AXB243:AXI243 BGX243:BHE243 BQT243:BRA243 CAP243:CAW243 CKL243:CKS243 CUH243:CUO243 DED243:DEK243 DNZ243:DOG243 DXV243:DYC243 EHR243:EHY243 ERN243:ERU243 FBJ243:FBQ243 FLF243:FLM243 FVB243:FVI243 GEX243:GFE243 GOT243:GPA243 GYP243:GYW243 HIL243:HIS243 HSH243:HSO243 ICD243:ICK243 ILZ243:IMG243 IVV243:IWC243 JFR243:JFY243 JPN243:JPU243 JZJ243:JZQ243 KJF243:KJM243 KTB243:KTI243 LCX243:LDE243 LMT243:LNA243 LWP243:LWW243 MGL243:MGS243 MQH243:MQO243 NAD243:NAK243 NJZ243:NKG243 NTV243:NUC243 ODR243:ODY243 ONN243:ONU243 OXJ243:OXQ243 PHF243:PHM243 PRB243:PRI243 QAX243:QBE243 QKT243:QLA243 QUP243:QUW243 REL243:RES243 ROH243:ROO243 RYD243:RYK243 SHZ243:SIG243 SRV243:SSC243 TBR243:TBY243 TLN243:TLU243 TVJ243:TVQ243" xr:uid="{00000000-0002-0000-2700-000008000000}">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R242 TN242 ADJ242 ANF242 AXB242 BGX242 BQT242 CAP242 CKL242 CUH242 DED242 DNZ242 DXV242 EHR242 ERN242 FBJ242 FLF242 FVB242 GEX242 GOT242 GYP242 HIL242 HSH242 ICD242 ILZ242 IVV242 JFR242 JPN242 JZJ242 KJF242 KTB242 LCX242 LMT242 LWP242 MGL242 MQH242 NAD242 NJZ242 NTV242 ODR242 ONN242 OXJ242 PHF242 PRB242 QAX242 QKT242 QUP242 REL242 ROH242 RYD242 SHZ242 SRV242 TBR242 TLN242 TVJ242 UFF242 UPB242 UYX242 VIT242 VSP242 WCL242 WMH242 WWD242" xr:uid="{00000000-0002-0000-2700-000009000000}">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xr:uid="{00000000-0002-0000-2700-00000A000000}">
      <formula1>kind_of_cons</formula1>
    </dataValidation>
    <dataValidation type="list" allowBlank="1" showInputMessage="1" showErrorMessage="1" errorTitle="Ошибка" error="Выберите значение из списка" sqref="WVU91 WVU131 JP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Z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M37 M55 M73 M91 M131" xr:uid="{00000000-0002-0000-2700-00000B000000}">
      <formula1>kind_of_heat_transfer</formula1>
    </dataValidation>
    <dataValidation type="list" allowBlank="1" showInputMessage="1" showErrorMessage="1" errorTitle="Ошибка" error="Выберите значение из списка" prompt="Выберите значение из списка" sqref="E9:E10" xr:uid="{00000000-0002-0000-2700-00000C00000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xr:uid="{00000000-0002-0000-2700-00000D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xr:uid="{00000000-0002-0000-2700-00000E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xr:uid="{00000000-0002-0000-2700-00000F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xr:uid="{00000000-0002-0000-2700-000010000000}">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GI246:MGT251 MGB252:MGM253 ADG246:ADR251 ACZ252:ADK253 GEU246:GFF251 GEN252:GEY253 JO246:JZ251 JH252:JS253 LWM246:LWX251 LWF252:LWQ253 TK246:TV251 TD252:TO253 DEA246:DEL251 DDT252:DEE253 WWA246:WWL251 WVT252:WWE253 LMQ246:LNB251 LMJ252:LMU253 WME246:WMP251 WLX252:WMI253 FUY246:FVJ251 FUR252:FVC253 WCI246:WCT251 WCB252:WCM253 LCU246:LDF251 LCN252:LCY253 VSM246:VSX251 VSF252:VSQ253 BQQ246:BRB251 BQJ252:BQU253 VIQ246:VJB251 VIJ252:VIU253 KSY246:KTJ251 KSR252:KTC253 UYU246:UZF251 UYN252:UYY253 FLC246:FLN251 FKV252:FLG253 UOY246:UPJ251 UOR252:UPC253 KJC246:KJN251 KIV252:KJG253 UFC246:UFN251 UEV252:UFG253 CUE246:CUP251 CTX252:CUI253 TVG246:TVR251 TUZ252:TVK253 JZG246:JZR251 JYZ252:JZK253 TLK246:TLV251 TLD252:TLO253 FBG246:FBR251 FAZ252:FBK253 TBO246:TBZ251 TBH252:TBS253 JPK246:JPV251 JPD252:JPO253 SRS246:SSD251 SRL252:SRW253 AWY246:AXJ251 AWR252:AXC253 SHW246:SIH251 SHP252:SIA253 JFO246:JFZ251 JFH252:JFS253 RYA246:RYL251 RXT252:RYE253 ERK246:ERV251 ERD252:ERO253 ROE246:ROP251 RNX252:ROI253 IVS246:IWD251 IVL252:IVW253 REI246:RET251 REB252:REM253 CKI246:CKT251 CKB252:CKM253 QUM246:QUX251 QUF252:QUQ253 ILW246:IMH251 ILP252:IMA253 QKQ246:QLB251 QKJ252:QKU253 EHO246:EHZ251 EHH252:EHS253 QAU246:QBF251 QAN252:QAY253 ICA246:ICL251 IBT252:ICE253 PQY246:PRJ251 PQR252:PRC253 BGU246:BHF251 BGN252:BGY253 PHC246:PHN251 PGV252:PHG253 HSE246:HSP251 HRX252:HSI253 OXG246:OXR251 OWZ252:OXK253 DXS246:DYD251 DXL252:DXW253 ONK246:ONV251 OND252:ONO253 HII246:HIT251 HIB252:HIM253 ODO246:ODZ251 ODH252:ODS253 CAM246:CAX251 CAF252:CAQ253 NTS246:NUD251 NTL252:NTW253 GYM246:GYX251 GYF252:GYQ253 NJW246:NKH251 NJP252:NKA253 DNW246:DOH251 DNP252:DOA253 NAA246:NAL251 MZT252:NAE253 GOQ246:GPB251 GOJ252:GOU253 MQE246:MQP251 MPX252:MQI253 ANC246:ANN251 L246:AC246 L247:AD251" xr:uid="{00000000-0002-0000-2700-000011000000}"/>
    <dataValidation type="list" allowBlank="1" showInputMessage="1" showErrorMessage="1" errorTitle="Ошибка" error="Выберите значение из списка" prompt="Выберите значение из списка" sqref="E292" xr:uid="{00000000-0002-0000-2700-000012000000}">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xr:uid="{00000000-0002-0000-2700-00001300000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xr:uid="{00000000-0002-0000-2700-000014000000}">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xr:uid="{00000000-0002-0000-2700-0000150000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xr:uid="{00000000-0002-0000-2700-000016000000}">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xr:uid="{00000000-0002-0000-2700-000017000000}">
      <formula1>900</formula1>
    </dataValidation>
    <dataValidation type="list" allowBlank="1" showInputMessage="1" showErrorMessage="1" errorTitle="Ошибка" error="Выберите значение из списка" prompt="Выберите значение из списка" sqref="Q207:Q209" xr:uid="{00000000-0002-0000-2700-000018000000}">
      <formula1>kind_of_load4</formula1>
    </dataValidation>
    <dataValidation type="list" allowBlank="1" showInputMessage="1" showErrorMessage="1" errorTitle="Ошибка" error="Выберите значение из списка" prompt="Выберите значение из списка" sqref="U207:U208 U211:U212" xr:uid="{00000000-0002-0000-2700-000019000000}">
      <formula1>kind_of_nets</formula1>
    </dataValidation>
    <dataValidation type="list" allowBlank="1" showInputMessage="1" showErrorMessage="1" errorTitle="Ошибка" error="Выберите значение из списка" prompt="Выберите значение из списка" sqref="Y207 Y211" xr:uid="{00000000-0002-0000-2700-00001A00000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xr:uid="{00000000-0002-0000-2700-00001B00000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29" t="s">
        <v>582</v>
      </c>
      <c r="BA1" s="1329"/>
      <c r="BC1" s="827" t="s">
        <v>725</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643</v>
      </c>
      <c r="P2" s="662" t="s">
        <v>42</v>
      </c>
      <c r="Q2" s="180" t="s">
        <v>3</v>
      </c>
      <c r="R2" s="183" t="s">
        <v>24</v>
      </c>
      <c r="S2" s="181" t="s">
        <v>26</v>
      </c>
      <c r="T2" s="182" t="s">
        <v>30</v>
      </c>
      <c r="U2" s="178" t="s">
        <v>36</v>
      </c>
      <c r="V2" s="1039">
        <v>1</v>
      </c>
      <c r="W2" s="460"/>
      <c r="X2" s="461" t="s">
        <v>613</v>
      </c>
      <c r="Y2" s="44" t="s">
        <v>638</v>
      </c>
      <c r="Z2" s="160"/>
      <c r="AA2" s="753" t="s">
        <v>718</v>
      </c>
      <c r="AB2" s="755" t="s">
        <v>718</v>
      </c>
      <c r="AC2" s="44" t="s">
        <v>310</v>
      </c>
      <c r="AD2" s="209" t="s">
        <v>310</v>
      </c>
      <c r="AF2" s="45" t="s">
        <v>36</v>
      </c>
      <c r="AH2" s="143" t="s">
        <v>342</v>
      </c>
      <c r="AI2" s="143" t="s">
        <v>342</v>
      </c>
      <c r="AK2" s="143" t="s">
        <v>346</v>
      </c>
      <c r="AM2" s="143" t="s">
        <v>356</v>
      </c>
      <c r="AP2" s="1128" t="s">
        <v>613</v>
      </c>
      <c r="AQ2" s="1035" t="s">
        <v>771</v>
      </c>
      <c r="AS2" s="44" t="s">
        <v>374</v>
      </c>
      <c r="AU2" s="45" t="s">
        <v>377</v>
      </c>
      <c r="AW2" s="410" t="s">
        <v>550</v>
      </c>
      <c r="AX2" s="411" t="s">
        <v>550</v>
      </c>
      <c r="AZ2" s="446" t="s">
        <v>583</v>
      </c>
      <c r="BA2" s="447" t="s">
        <v>584</v>
      </c>
      <c r="BC2" s="804" t="s">
        <v>726</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644</v>
      </c>
      <c r="P3" s="662" t="s">
        <v>43</v>
      </c>
      <c r="Q3" s="180" t="s">
        <v>301</v>
      </c>
      <c r="R3" s="179" t="s">
        <v>303</v>
      </c>
      <c r="S3" s="181" t="s">
        <v>27</v>
      </c>
      <c r="T3" s="182" t="s">
        <v>31</v>
      </c>
      <c r="U3" s="178" t="s">
        <v>37</v>
      </c>
      <c r="V3" s="1039">
        <v>2</v>
      </c>
      <c r="W3" s="460"/>
      <c r="X3" s="461" t="s">
        <v>771</v>
      </c>
      <c r="Y3" s="44" t="s">
        <v>638</v>
      </c>
      <c r="Z3" s="160"/>
      <c r="AA3" s="753" t="s">
        <v>719</v>
      </c>
      <c r="AB3" s="755" t="s">
        <v>719</v>
      </c>
      <c r="AC3" s="44" t="s">
        <v>311</v>
      </c>
      <c r="AD3" s="209" t="s">
        <v>311</v>
      </c>
      <c r="AF3" s="45" t="s">
        <v>37</v>
      </c>
      <c r="AH3" s="143" t="s">
        <v>365</v>
      </c>
      <c r="AI3" s="143" t="s">
        <v>344</v>
      </c>
      <c r="AK3" s="143" t="s">
        <v>347</v>
      </c>
      <c r="AM3" s="143" t="s">
        <v>357</v>
      </c>
      <c r="AP3" s="1128" t="s">
        <v>772</v>
      </c>
      <c r="AQ3" s="1035" t="s">
        <v>614</v>
      </c>
      <c r="AS3" s="44" t="s">
        <v>375</v>
      </c>
      <c r="AU3" s="45" t="s">
        <v>378</v>
      </c>
      <c r="AW3" s="410" t="s">
        <v>551</v>
      </c>
      <c r="AX3" s="411" t="s">
        <v>551</v>
      </c>
      <c r="AZ3" s="146" t="s">
        <v>654</v>
      </c>
      <c r="BA3" s="179" t="s">
        <v>653</v>
      </c>
      <c r="BC3" s="804" t="s">
        <v>727</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645</v>
      </c>
      <c r="Q4" s="180" t="s">
        <v>23</v>
      </c>
      <c r="R4" s="179" t="s">
        <v>783</v>
      </c>
      <c r="S4" s="181" t="s">
        <v>28</v>
      </c>
      <c r="T4" s="182" t="s">
        <v>32</v>
      </c>
      <c r="U4" s="178" t="s">
        <v>38</v>
      </c>
      <c r="V4" s="1039">
        <v>3</v>
      </c>
      <c r="W4" s="460"/>
      <c r="X4" s="461" t="s">
        <v>762</v>
      </c>
      <c r="Y4" s="753" t="s">
        <v>638</v>
      </c>
      <c r="Z4" s="208"/>
      <c r="AC4" s="44" t="s">
        <v>312</v>
      </c>
      <c r="AD4" s="209" t="s">
        <v>312</v>
      </c>
      <c r="AF4" s="45" t="s">
        <v>38</v>
      </c>
      <c r="AH4" s="45" t="s">
        <v>368</v>
      </c>
      <c r="AK4" s="143" t="s">
        <v>348</v>
      </c>
      <c r="AM4" s="143" t="s">
        <v>358</v>
      </c>
      <c r="AP4" s="1128" t="s">
        <v>771</v>
      </c>
      <c r="AQ4" s="1035" t="s">
        <v>615</v>
      </c>
      <c r="AS4" s="44" t="s">
        <v>345</v>
      </c>
      <c r="AU4" s="45" t="s">
        <v>379</v>
      </c>
      <c r="AW4" s="410" t="s">
        <v>552</v>
      </c>
      <c r="AX4" s="411" t="s">
        <v>552</v>
      </c>
      <c r="AZ4" s="146" t="s">
        <v>664</v>
      </c>
      <c r="BA4" s="179" t="s">
        <v>663</v>
      </c>
      <c r="BC4" s="804" t="s">
        <v>728</v>
      </c>
    </row>
    <row r="5" spans="1:55" ht="33.75">
      <c r="A5" s="6" t="s">
        <v>104</v>
      </c>
      <c r="B5" s="44">
        <v>2003</v>
      </c>
      <c r="C5" s="44">
        <v>2016</v>
      </c>
      <c r="E5" s="143" t="s">
        <v>189</v>
      </c>
      <c r="F5" s="143" t="s">
        <v>229</v>
      </c>
      <c r="I5" s="143" t="s">
        <v>51</v>
      </c>
      <c r="K5" s="144" t="s">
        <v>247</v>
      </c>
      <c r="L5" s="144" t="s">
        <v>247</v>
      </c>
      <c r="M5" s="144">
        <v>4</v>
      </c>
      <c r="N5" s="659" t="s">
        <v>287</v>
      </c>
      <c r="O5" s="545" t="s">
        <v>646</v>
      </c>
      <c r="Q5" s="180" t="s">
        <v>302</v>
      </c>
      <c r="R5" s="179" t="s">
        <v>304</v>
      </c>
      <c r="T5" s="45" t="s">
        <v>33</v>
      </c>
      <c r="U5" s="178" t="s">
        <v>39</v>
      </c>
      <c r="V5" s="1039">
        <v>4</v>
      </c>
      <c r="W5" s="460"/>
      <c r="X5" s="461" t="s">
        <v>614</v>
      </c>
      <c r="Y5" s="753" t="s">
        <v>662</v>
      </c>
      <c r="Z5" s="208">
        <v>1</v>
      </c>
      <c r="AF5" s="45" t="s">
        <v>327</v>
      </c>
      <c r="AH5" s="143" t="s">
        <v>366</v>
      </c>
      <c r="AK5" s="143" t="s">
        <v>349</v>
      </c>
      <c r="AM5" s="143" t="s">
        <v>359</v>
      </c>
      <c r="AP5" s="1128" t="s">
        <v>614</v>
      </c>
      <c r="AQ5" s="1035" t="s">
        <v>762</v>
      </c>
      <c r="AU5" s="45" t="s">
        <v>380</v>
      </c>
      <c r="AW5" s="410" t="s">
        <v>553</v>
      </c>
      <c r="AX5" s="411" t="s">
        <v>553</v>
      </c>
      <c r="AZ5" s="546" t="s">
        <v>665</v>
      </c>
      <c r="BA5" s="570" t="s">
        <v>671</v>
      </c>
      <c r="BC5" s="804" t="s">
        <v>729</v>
      </c>
    </row>
    <row r="6" spans="1:55" ht="45">
      <c r="A6" s="6" t="s">
        <v>105</v>
      </c>
      <c r="B6" s="44">
        <v>2004</v>
      </c>
      <c r="C6" s="44">
        <v>2017</v>
      </c>
      <c r="E6" s="143" t="s">
        <v>190</v>
      </c>
      <c r="F6" s="147"/>
      <c r="G6" s="148" t="s">
        <v>291</v>
      </c>
      <c r="H6" s="148" t="s">
        <v>258</v>
      </c>
      <c r="I6" s="143" t="s">
        <v>68</v>
      </c>
      <c r="J6" s="148" t="s">
        <v>264</v>
      </c>
      <c r="N6" s="659" t="s">
        <v>288</v>
      </c>
      <c r="O6" s="545" t="s">
        <v>647</v>
      </c>
      <c r="R6" s="179" t="s">
        <v>3</v>
      </c>
      <c r="T6" s="45" t="s">
        <v>34</v>
      </c>
      <c r="U6" s="178" t="s">
        <v>327</v>
      </c>
      <c r="V6" s="1039">
        <v>5</v>
      </c>
      <c r="W6" s="460"/>
      <c r="X6" s="753" t="s">
        <v>615</v>
      </c>
      <c r="Y6" s="753" t="s">
        <v>672</v>
      </c>
      <c r="Z6" s="208"/>
      <c r="AA6" s="219"/>
      <c r="AH6" s="143" t="s">
        <v>367</v>
      </c>
      <c r="AK6" s="143" t="s">
        <v>350</v>
      </c>
      <c r="AM6" s="143" t="s">
        <v>360</v>
      </c>
      <c r="AP6" s="1128" t="s">
        <v>615</v>
      </c>
      <c r="AQ6" s="1035" t="s">
        <v>616</v>
      </c>
      <c r="AU6" s="220" t="s">
        <v>381</v>
      </c>
      <c r="AW6" s="410" t="s">
        <v>554</v>
      </c>
      <c r="AX6" s="411" t="s">
        <v>554</v>
      </c>
      <c r="AZ6" s="546" t="s">
        <v>666</v>
      </c>
      <c r="BA6" s="570" t="s">
        <v>676</v>
      </c>
    </row>
    <row r="7" spans="1:55" ht="33.75">
      <c r="A7" s="6" t="s">
        <v>106</v>
      </c>
      <c r="B7" s="44">
        <v>2005</v>
      </c>
      <c r="E7" s="143" t="s">
        <v>191</v>
      </c>
      <c r="F7" s="147"/>
      <c r="G7" s="143" t="s">
        <v>255</v>
      </c>
      <c r="H7" s="143" t="s">
        <v>257</v>
      </c>
      <c r="I7" s="143" t="s">
        <v>69</v>
      </c>
      <c r="J7" s="143" t="s">
        <v>284</v>
      </c>
      <c r="N7" s="660" t="s">
        <v>289</v>
      </c>
      <c r="O7" s="545" t="s">
        <v>648</v>
      </c>
      <c r="U7" s="178" t="s">
        <v>85</v>
      </c>
      <c r="V7" s="1040" t="s">
        <v>69</v>
      </c>
      <c r="W7" s="460"/>
      <c r="X7" s="753" t="s">
        <v>616</v>
      </c>
      <c r="Y7" s="753" t="s">
        <v>662</v>
      </c>
      <c r="Z7" s="208"/>
      <c r="AA7" s="219"/>
      <c r="AH7" s="143" t="s">
        <v>343</v>
      </c>
      <c r="AK7" s="143" t="s">
        <v>351</v>
      </c>
      <c r="AM7" s="143" t="s">
        <v>361</v>
      </c>
      <c r="AP7" s="1128" t="s">
        <v>762</v>
      </c>
      <c r="AQ7" s="1035" t="s">
        <v>617</v>
      </c>
      <c r="AU7" s="220" t="s">
        <v>382</v>
      </c>
      <c r="AW7" s="410" t="s">
        <v>555</v>
      </c>
      <c r="AX7" s="411" t="s">
        <v>555</v>
      </c>
      <c r="AZ7" s="546" t="s">
        <v>684</v>
      </c>
      <c r="BA7" s="570" t="s">
        <v>685</v>
      </c>
    </row>
    <row r="8" spans="1:55" ht="33.75">
      <c r="A8" s="6" t="s">
        <v>107</v>
      </c>
      <c r="B8" s="44">
        <v>2006</v>
      </c>
      <c r="E8" s="143" t="s">
        <v>192</v>
      </c>
      <c r="F8" s="147"/>
      <c r="G8" s="143" t="s">
        <v>256</v>
      </c>
      <c r="H8" s="143" t="s">
        <v>263</v>
      </c>
      <c r="I8" s="143" t="s">
        <v>183</v>
      </c>
      <c r="J8" s="143" t="s">
        <v>280</v>
      </c>
      <c r="N8" s="661" t="s">
        <v>290</v>
      </c>
      <c r="O8" s="545" t="s">
        <v>649</v>
      </c>
      <c r="V8" s="1040" t="s">
        <v>183</v>
      </c>
      <c r="W8" s="460"/>
      <c r="X8" s="753" t="s">
        <v>617</v>
      </c>
      <c r="Y8" s="753" t="s">
        <v>662</v>
      </c>
      <c r="Z8" s="208"/>
      <c r="AA8" s="219"/>
      <c r="AK8" s="143" t="s">
        <v>352</v>
      </c>
      <c r="AP8" s="1128" t="s">
        <v>616</v>
      </c>
      <c r="AQ8" s="1035" t="s">
        <v>620</v>
      </c>
      <c r="AU8" s="220" t="s">
        <v>383</v>
      </c>
      <c r="AW8" s="410" t="s">
        <v>556</v>
      </c>
      <c r="AX8" s="411" t="s">
        <v>556</v>
      </c>
      <c r="AZ8" s="146" t="s">
        <v>692</v>
      </c>
      <c r="BA8" s="179" t="s">
        <v>691</v>
      </c>
    </row>
    <row r="9" spans="1:55" ht="56.25">
      <c r="A9" s="6" t="s">
        <v>108</v>
      </c>
      <c r="B9" s="44">
        <v>2007</v>
      </c>
      <c r="E9" s="143" t="s">
        <v>193</v>
      </c>
      <c r="F9" s="147"/>
      <c r="G9" s="143" t="s">
        <v>263</v>
      </c>
      <c r="I9" s="143" t="s">
        <v>184</v>
      </c>
      <c r="O9" s="545" t="s">
        <v>650</v>
      </c>
      <c r="V9" s="1040" t="s">
        <v>184</v>
      </c>
      <c r="W9" s="460"/>
      <c r="X9" s="753" t="s">
        <v>618</v>
      </c>
      <c r="Y9" s="753" t="s">
        <v>638</v>
      </c>
      <c r="Z9" s="208">
        <v>1</v>
      </c>
      <c r="AA9" s="219"/>
      <c r="AK9" s="143" t="s">
        <v>353</v>
      </c>
      <c r="AP9" s="1128" t="s">
        <v>617</v>
      </c>
      <c r="AQ9" s="1035" t="s">
        <v>619</v>
      </c>
      <c r="AW9" s="410" t="s">
        <v>557</v>
      </c>
      <c r="AX9" s="411" t="s">
        <v>557</v>
      </c>
      <c r="AZ9" s="146" t="s">
        <v>769</v>
      </c>
      <c r="BA9" s="179" t="s">
        <v>603</v>
      </c>
    </row>
    <row r="10" spans="1:55" ht="45">
      <c r="A10" s="6" t="s">
        <v>109</v>
      </c>
      <c r="B10" s="44">
        <v>2008</v>
      </c>
      <c r="E10" s="143" t="s">
        <v>194</v>
      </c>
      <c r="F10" s="147"/>
      <c r="I10" s="143" t="s">
        <v>208</v>
      </c>
      <c r="O10" s="545" t="s">
        <v>651</v>
      </c>
      <c r="V10" s="1041" t="s">
        <v>208</v>
      </c>
      <c r="W10" s="1038"/>
      <c r="X10" s="1036" t="s">
        <v>619</v>
      </c>
      <c r="Y10" s="1037" t="s">
        <v>686</v>
      </c>
      <c r="Z10" s="208"/>
      <c r="AP10" s="1128" t="s">
        <v>620</v>
      </c>
      <c r="AQ10" s="1035" t="s">
        <v>618</v>
      </c>
      <c r="AW10" s="410" t="s">
        <v>558</v>
      </c>
      <c r="AX10" s="411" t="s">
        <v>558</v>
      </c>
    </row>
    <row r="11" spans="1:55" ht="112.5">
      <c r="A11" s="6" t="s">
        <v>110</v>
      </c>
      <c r="B11" s="44">
        <v>2009</v>
      </c>
      <c r="E11" s="143" t="s">
        <v>195</v>
      </c>
      <c r="F11" s="147"/>
      <c r="I11" s="143" t="s">
        <v>209</v>
      </c>
      <c r="O11" s="528" t="s">
        <v>652</v>
      </c>
      <c r="V11" s="1040" t="s">
        <v>209</v>
      </c>
      <c r="W11" s="462"/>
      <c r="X11" s="461" t="s">
        <v>620</v>
      </c>
      <c r="Y11" s="753" t="s">
        <v>674</v>
      </c>
      <c r="Z11" s="208"/>
      <c r="AP11" s="1128" t="s">
        <v>619</v>
      </c>
      <c r="AQ11" s="742" t="s">
        <v>613</v>
      </c>
      <c r="AW11" s="410" t="s">
        <v>559</v>
      </c>
      <c r="AX11" s="411" t="s">
        <v>559</v>
      </c>
    </row>
    <row r="12" spans="1:55" ht="33.75">
      <c r="A12" s="6" t="s">
        <v>65</v>
      </c>
      <c r="B12" s="44">
        <v>2010</v>
      </c>
      <c r="E12" s="143" t="s">
        <v>196</v>
      </c>
      <c r="F12" s="147"/>
      <c r="G12" s="148" t="s">
        <v>292</v>
      </c>
      <c r="H12" s="148" t="s">
        <v>260</v>
      </c>
      <c r="I12" s="143" t="s">
        <v>210</v>
      </c>
      <c r="O12" s="528" t="s">
        <v>3</v>
      </c>
      <c r="V12" s="1040" t="s">
        <v>210</v>
      </c>
      <c r="W12" s="546"/>
      <c r="X12" s="461" t="s">
        <v>765</v>
      </c>
      <c r="Y12" s="753" t="s">
        <v>638</v>
      </c>
      <c r="AP12" s="1128" t="s">
        <v>618</v>
      </c>
      <c r="AW12" s="410" t="s">
        <v>209</v>
      </c>
      <c r="AX12" s="411" t="s">
        <v>209</v>
      </c>
    </row>
    <row r="13" spans="1:55" ht="22.5">
      <c r="A13" s="6" t="s">
        <v>111</v>
      </c>
      <c r="B13" s="44">
        <v>2011</v>
      </c>
      <c r="E13" s="143" t="s">
        <v>197</v>
      </c>
      <c r="F13" s="147"/>
      <c r="G13" s="143" t="s">
        <v>261</v>
      </c>
      <c r="H13" s="143" t="s">
        <v>262</v>
      </c>
      <c r="I13" s="143" t="s">
        <v>211</v>
      </c>
      <c r="V13" s="1040" t="s">
        <v>211</v>
      </c>
      <c r="W13" s="546"/>
      <c r="X13" s="546"/>
      <c r="Y13" s="546"/>
      <c r="AW13" s="410" t="s">
        <v>210</v>
      </c>
      <c r="AX13" s="411" t="s">
        <v>210</v>
      </c>
    </row>
    <row r="14" spans="1:55" ht="45">
      <c r="A14" s="6" t="s">
        <v>66</v>
      </c>
      <c r="B14" s="44">
        <v>2012</v>
      </c>
      <c r="G14" s="143" t="s">
        <v>263</v>
      </c>
      <c r="H14" s="143" t="s">
        <v>263</v>
      </c>
      <c r="I14" s="143" t="s">
        <v>212</v>
      </c>
      <c r="N14" s="99" t="s">
        <v>316</v>
      </c>
      <c r="V14" s="1039">
        <v>13</v>
      </c>
      <c r="W14" s="460"/>
      <c r="X14" s="461" t="s">
        <v>772</v>
      </c>
      <c r="Y14" s="753" t="s">
        <v>638</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01.01.2022</v>
      </c>
      <c r="F29" s="274" t="str">
        <f>IF(periodEnd = "","", periodEnd)</f>
        <v>31.12.2022</v>
      </c>
      <c r="H29" s="275" t="s">
        <v>1640</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643</v>
      </c>
      <c r="AX32" s="411" t="s">
        <v>569</v>
      </c>
    </row>
    <row r="33" spans="1:50">
      <c r="A33" s="6" t="s">
        <v>129</v>
      </c>
      <c r="O33" s="529" t="s">
        <v>644</v>
      </c>
      <c r="AX33" s="411" t="s">
        <v>570</v>
      </c>
    </row>
    <row r="34" spans="1:50">
      <c r="A34" s="6" t="s">
        <v>130</v>
      </c>
      <c r="O34" s="529" t="s">
        <v>645</v>
      </c>
      <c r="AX34" s="411" t="s">
        <v>571</v>
      </c>
    </row>
    <row r="35" spans="1:50">
      <c r="A35" s="6" t="s">
        <v>131</v>
      </c>
      <c r="O35" s="529" t="s">
        <v>646</v>
      </c>
      <c r="X35" s="529"/>
      <c r="Y35" s="529"/>
      <c r="AX35" s="411" t="s">
        <v>572</v>
      </c>
    </row>
    <row r="36" spans="1:50">
      <c r="A36" s="6" t="s">
        <v>95</v>
      </c>
      <c r="O36" s="529" t="s">
        <v>647</v>
      </c>
      <c r="AX36" s="411" t="s">
        <v>573</v>
      </c>
    </row>
    <row r="37" spans="1:50">
      <c r="A37" s="6" t="s">
        <v>96</v>
      </c>
      <c r="O37" s="529" t="s">
        <v>648</v>
      </c>
      <c r="AX37" s="411" t="s">
        <v>574</v>
      </c>
    </row>
    <row r="38" spans="1:50">
      <c r="A38" s="6" t="s">
        <v>97</v>
      </c>
      <c r="O38" s="529" t="s">
        <v>649</v>
      </c>
      <c r="AX38" s="411" t="s">
        <v>575</v>
      </c>
    </row>
    <row r="39" spans="1:50">
      <c r="A39" s="6" t="s">
        <v>98</v>
      </c>
      <c r="O39" s="529" t="s">
        <v>650</v>
      </c>
      <c r="AX39" s="411" t="s">
        <v>523</v>
      </c>
    </row>
    <row r="40" spans="1:50">
      <c r="A40" s="6" t="s">
        <v>99</v>
      </c>
      <c r="O40" s="529" t="s">
        <v>651</v>
      </c>
      <c r="AX40" s="411" t="s">
        <v>524</v>
      </c>
    </row>
    <row r="41" spans="1:50">
      <c r="A41" s="6" t="s">
        <v>100</v>
      </c>
      <c r="O41" s="529" t="s">
        <v>652</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modCheckCyan">
    <tabColor indexed="47"/>
  </sheetPr>
  <dimension ref="A1:A155"/>
  <sheetViews>
    <sheetView showGridLines="0" workbookViewId="0"/>
  </sheetViews>
  <sheetFormatPr defaultRowHeight="11.25"/>
  <sheetData>
    <row r="1" spans="1:1">
      <c r="A1" s="1034">
        <f>IF('Форма 4.2.1 | Т-ТЭ | &gt;=25МВт'!$O$22="",1,0)</f>
        <v>1</v>
      </c>
    </row>
    <row r="2" spans="1:1">
      <c r="A2" s="1034">
        <f>IF('Форма 4.2.1 | Т-ТЭ | &gt;=25МВт'!$O$23="",1,0)</f>
        <v>1</v>
      </c>
    </row>
    <row r="3" spans="1:1">
      <c r="A3" s="1034">
        <f>IF('Форма 4.2.1 | Т-ТЭ | &gt;=25МВт'!$M$24="",1,0)</f>
        <v>1</v>
      </c>
    </row>
    <row r="4" spans="1:1">
      <c r="A4" s="1034">
        <f>IF('Форма 4.2.1 | Т-ТЭ | &gt;=25МВт'!$R$24="",1,0)</f>
        <v>1</v>
      </c>
    </row>
    <row r="5" spans="1:1">
      <c r="A5" s="1034">
        <f>IF('Форма 4.2.1 | Т-ТЭ | &gt;=25МВт'!$T$24="",1,0)</f>
        <v>1</v>
      </c>
    </row>
    <row r="6" spans="1:1">
      <c r="A6" s="1034">
        <f>IF('Форма 4.2.1 | Т-ТЭ | &gt;=25МВт'!$S$24="",1,0)</f>
        <v>0</v>
      </c>
    </row>
    <row r="7" spans="1:1">
      <c r="A7" s="1034">
        <f>IF('Форма 4.2.1 | Т-ТЭ | &gt;=25МВт'!$U$24="",1,0)</f>
        <v>0</v>
      </c>
    </row>
    <row r="8" spans="1:1">
      <c r="A8" s="1034">
        <f>IF('Форма 4.2.1 | Т-ТЭ | ТСО'!$O$22="",1,0)</f>
        <v>1</v>
      </c>
    </row>
    <row r="9" spans="1:1">
      <c r="A9" s="1034">
        <f>IF('Форма 4.2.1 | Т-ТЭ | ТСО'!$O$23="",1,0)</f>
        <v>1</v>
      </c>
    </row>
    <row r="10" spans="1:1">
      <c r="A10" s="1034">
        <f>IF('Форма 4.2.1 | Т-ТЭ | ТСО'!$M$24="",1,0)</f>
        <v>1</v>
      </c>
    </row>
    <row r="11" spans="1:1">
      <c r="A11" s="1034">
        <f>IF('Форма 4.2.1 | Т-ТЭ | ТСО'!$R$24="",1,0)</f>
        <v>1</v>
      </c>
    </row>
    <row r="12" spans="1:1">
      <c r="A12" s="1034">
        <f>IF('Форма 4.2.1 | Т-ТЭ | ТСО'!$T$24="",1,0)</f>
        <v>1</v>
      </c>
    </row>
    <row r="13" spans="1:1">
      <c r="A13" s="1034">
        <f>IF('Форма 4.2.1 | Т-ТЭ | ТСО'!$S$24="",1,0)</f>
        <v>0</v>
      </c>
    </row>
    <row r="14" spans="1:1">
      <c r="A14" s="1034">
        <f>IF('Форма 4.2.1 | Т-ТЭ | ТСО'!$U$24="",1,0)</f>
        <v>0</v>
      </c>
    </row>
    <row r="15" spans="1:1">
      <c r="A15" s="1034">
        <f>IF('Форма 4.2.1 | Т-ТЭ | потр'!$O$22="",1,0)</f>
        <v>0</v>
      </c>
    </row>
    <row r="16" spans="1:1">
      <c r="A16" s="1034">
        <f>IF('Форма 4.2.1 | Т-ТЭ | потр'!$O$23="",1,0)</f>
        <v>0</v>
      </c>
    </row>
    <row r="17" spans="1:1">
      <c r="A17" s="1034">
        <f>IF('Форма 4.2.1 | Т-ТЭ | потр'!$M$24="",1,0)</f>
        <v>0</v>
      </c>
    </row>
    <row r="18" spans="1:1">
      <c r="A18" s="1034">
        <f>IF('Форма 4.2.1 | Т-ТЭ | потр'!$R$24="",1,0)</f>
        <v>0</v>
      </c>
    </row>
    <row r="19" spans="1:1">
      <c r="A19" s="1034">
        <f>IF('Форма 4.2.1 | Т-ТЭ | потр'!$T$24="",1,0)</f>
        <v>0</v>
      </c>
    </row>
    <row r="20" spans="1:1">
      <c r="A20" s="1034">
        <f>IF('Форма 4.2.1 | Т-ТЭ | потр'!$S$24="",1,0)</f>
        <v>0</v>
      </c>
    </row>
    <row r="21" spans="1:1">
      <c r="A21" s="1034">
        <f>IF('Форма 4.2.1 | Т-ТЭ | потр'!$U$24="",1,0)</f>
        <v>0</v>
      </c>
    </row>
    <row r="22" spans="1:1">
      <c r="A22" s="1034">
        <f>IF('Форма 4.2.1 | Т-ТЭ | предел'!$O$24="",1,0)</f>
        <v>1</v>
      </c>
    </row>
    <row r="23" spans="1:1">
      <c r="A23" s="1034">
        <f>IF('Форма 4.2.1 | Т-ТЭ | предел'!$O$25="",1,0)</f>
        <v>1</v>
      </c>
    </row>
    <row r="24" spans="1:1">
      <c r="A24" s="1034">
        <f>IF('Форма 4.2.1 | Т-ТЭ | предел'!$M$26="",1,0)</f>
        <v>1</v>
      </c>
    </row>
    <row r="25" spans="1:1">
      <c r="A25" s="1034">
        <f>IF('Форма 4.2.1 | Т-ТЭ | предел'!$R$26="",1,0)</f>
        <v>1</v>
      </c>
    </row>
    <row r="26" spans="1:1">
      <c r="A26" s="1034">
        <f>IF('Форма 4.2.1 | Т-ТЭ | предел'!$T$26="",1,0)</f>
        <v>1</v>
      </c>
    </row>
    <row r="27" spans="1:1">
      <c r="A27" s="1034">
        <f>IF('Форма 4.2.1 | Т-ТЭ | предел'!$O$7="",1,0)</f>
        <v>0</v>
      </c>
    </row>
    <row r="28" spans="1:1">
      <c r="A28" s="1034">
        <f>IF('Форма 4.2.1 | Т-ТЭ | предел'!$S$26="",1,0)</f>
        <v>0</v>
      </c>
    </row>
    <row r="29" spans="1:1">
      <c r="A29" s="1034">
        <f>IF('Форма 4.2.1 | Т-ТЭ | предел'!$U$26="",1,0)</f>
        <v>0</v>
      </c>
    </row>
    <row r="30" spans="1:1">
      <c r="A30" s="1034">
        <f>IF('Форма 4.2.1 | Т-ТЭ | индикат'!$O$7="",1,0)</f>
        <v>1</v>
      </c>
    </row>
    <row r="31" spans="1:1">
      <c r="A31" s="1034">
        <f>IF('Форма 4.2.1 | Т-ТЭ | индикат'!$O$24="",1,0)</f>
        <v>1</v>
      </c>
    </row>
    <row r="32" spans="1:1">
      <c r="A32" s="1034">
        <f>IF('Форма 4.2.1 | Т-ТЭ | индикат'!$O$25="",1,0)</f>
        <v>1</v>
      </c>
    </row>
    <row r="33" spans="1:1">
      <c r="A33" s="1034">
        <f>IF('Форма 4.2.1 | Т-ТЭ | индикат'!$M$26="",1,0)</f>
        <v>1</v>
      </c>
    </row>
    <row r="34" spans="1:1">
      <c r="A34" s="1034">
        <f>IF('Форма 4.2.1 | Т-ТЭ | индикат'!$R$26="",1,0)</f>
        <v>1</v>
      </c>
    </row>
    <row r="35" spans="1:1">
      <c r="A35" s="1034">
        <f>IF('Форма 4.2.1 | Т-ТЭ | индикат'!$T$26="",1,0)</f>
        <v>1</v>
      </c>
    </row>
    <row r="36" spans="1:1">
      <c r="A36" s="1034">
        <f>IF('Форма 4.2.1 | Т-ТЭ | индикат'!$S$26="",1,0)</f>
        <v>0</v>
      </c>
    </row>
    <row r="37" spans="1:1">
      <c r="A37" s="1034">
        <f>IF('Форма 4.2.1 | Т-ТЭ | индикат'!$U$26="",1,0)</f>
        <v>0</v>
      </c>
    </row>
    <row r="38" spans="1:1">
      <c r="A38" s="1034">
        <f>IF('Форма 4.2.1 | Резерв мощности'!$O$22="",1,0)</f>
        <v>1</v>
      </c>
    </row>
    <row r="39" spans="1:1">
      <c r="A39" s="1034">
        <f>IF('Форма 4.2.1 | Резерв мощности'!$O$23="",1,0)</f>
        <v>1</v>
      </c>
    </row>
    <row r="40" spans="1:1">
      <c r="A40" s="1034">
        <f>IF('Форма 4.2.1 | Резерв мощности'!$M$24="",1,0)</f>
        <v>1</v>
      </c>
    </row>
    <row r="41" spans="1:1">
      <c r="A41" s="1034">
        <f>IF('Форма 4.2.1 | Резерв мощности'!$O$24="",1,0)</f>
        <v>1</v>
      </c>
    </row>
    <row r="42" spans="1:1">
      <c r="A42" s="1034">
        <f>IF('Форма 4.2.1 | Резерв мощности'!$R$24="",1,0)</f>
        <v>1</v>
      </c>
    </row>
    <row r="43" spans="1:1">
      <c r="A43" s="1034">
        <f>IF('Форма 4.2.1 | Резерв мощности'!$T$24="",1,0)</f>
        <v>1</v>
      </c>
    </row>
    <row r="44" spans="1:1">
      <c r="A44" s="1034">
        <f>IF('Форма 4.2.1 | Резерв мощности'!$S$24="",1,0)</f>
        <v>0</v>
      </c>
    </row>
    <row r="45" spans="1:1">
      <c r="A45" s="1034">
        <f>IF('Форма 4.2.1 | Резерв мощности'!$U$24="",1,0)</f>
        <v>0</v>
      </c>
    </row>
    <row r="46" spans="1:1">
      <c r="A46" s="1034">
        <f>IF('Форма 4.2.2 | Т-ТН'!$O$23="",1,0)</f>
        <v>1</v>
      </c>
    </row>
    <row r="47" spans="1:1">
      <c r="A47" s="1034">
        <f>IF('Форма 4.2.2 | Т-ТН'!$M$24="",1,0)</f>
        <v>1</v>
      </c>
    </row>
    <row r="48" spans="1:1">
      <c r="A48" s="1034">
        <f>IF('Форма 4.2.2 | Т-ТН'!$R$24="",1,0)</f>
        <v>1</v>
      </c>
    </row>
    <row r="49" spans="1:1">
      <c r="A49" s="1034">
        <f>IF('Форма 4.2.2 | Т-ТН'!$T$24="",1,0)</f>
        <v>1</v>
      </c>
    </row>
    <row r="50" spans="1:1">
      <c r="A50" s="1034">
        <f>IF('Форма 4.2.2 | Т-ТН'!$S$24="",1,0)</f>
        <v>0</v>
      </c>
    </row>
    <row r="51" spans="1:1">
      <c r="A51" s="1034">
        <f>IF('Форма 4.2.2 | Т-ТН'!$U$24="",1,0)</f>
        <v>0</v>
      </c>
    </row>
    <row r="52" spans="1:1">
      <c r="A52" s="1034">
        <f>IF('Форма 4.2.2 | Т-передача ТЭ'!$O$23="",1,0)</f>
        <v>1</v>
      </c>
    </row>
    <row r="53" spans="1:1">
      <c r="A53" s="1034">
        <f>IF('Форма 4.2.2 | Т-передача ТЭ'!$M$24="",1,0)</f>
        <v>1</v>
      </c>
    </row>
    <row r="54" spans="1:1">
      <c r="A54" s="1034">
        <f>IF('Форма 4.2.2 | Т-передача ТЭ'!$R$24="",1,0)</f>
        <v>1</v>
      </c>
    </row>
    <row r="55" spans="1:1">
      <c r="A55" s="1034">
        <f>IF('Форма 4.2.2 | Т-передача ТЭ'!$T$24="",1,0)</f>
        <v>1</v>
      </c>
    </row>
    <row r="56" spans="1:1">
      <c r="A56" s="1034">
        <f>IF('Форма 4.2.2 | Т-передача ТЭ'!$S$24="",1,0)</f>
        <v>0</v>
      </c>
    </row>
    <row r="57" spans="1:1">
      <c r="A57" s="1034">
        <f>IF('Форма 4.2.2 | Т-передача ТЭ'!$U$24="",1,0)</f>
        <v>0</v>
      </c>
    </row>
    <row r="58" spans="1:1">
      <c r="A58" s="1034">
        <f>IF('Форма 4.2.2 | Т-передача ТН'!$O$23="",1,0)</f>
        <v>1</v>
      </c>
    </row>
    <row r="59" spans="1:1">
      <c r="A59" s="1034">
        <f>IF('Форма 4.2.2 | Т-передача ТН'!$M$24="",1,0)</f>
        <v>1</v>
      </c>
    </row>
    <row r="60" spans="1:1">
      <c r="A60" s="1034">
        <f>IF('Форма 4.2.2 | Т-передача ТН'!$R$24="",1,0)</f>
        <v>1</v>
      </c>
    </row>
    <row r="61" spans="1:1">
      <c r="A61" s="1034">
        <f>IF('Форма 4.2.2 | Т-передача ТН'!$T$24="",1,0)</f>
        <v>1</v>
      </c>
    </row>
    <row r="62" spans="1:1">
      <c r="A62" s="1034">
        <f>IF('Форма 4.2.2 | Т-передача ТН'!$S$24="",1,0)</f>
        <v>0</v>
      </c>
    </row>
    <row r="63" spans="1:1">
      <c r="A63" s="1034">
        <f>IF('Форма 4.2.2 | Т-передача ТН'!$U$24="",1,0)</f>
        <v>0</v>
      </c>
    </row>
    <row r="64" spans="1:1">
      <c r="A64" s="1034">
        <f>IF('Форма 4.2.3 | Т-гор.вода'!$O$23="",1,0)</f>
        <v>1</v>
      </c>
    </row>
    <row r="65" spans="1:1">
      <c r="A65" s="1034">
        <f>IF('Форма 4.2.3 | Т-гор.вода'!$M$24="",1,0)</f>
        <v>0</v>
      </c>
    </row>
    <row r="66" spans="1:1">
      <c r="A66" s="1034">
        <f>IF('Форма 4.2.3 | Т-гор.вода'!$W$24="",1,0)</f>
        <v>1</v>
      </c>
    </row>
    <row r="67" spans="1:1">
      <c r="A67" s="1034">
        <f>IF('Форма 4.2.3 | Т-гор.вода'!$Y$24="",1,0)</f>
        <v>1</v>
      </c>
    </row>
    <row r="68" spans="1:1">
      <c r="A68" s="1034">
        <f>IF('Форма 4.2.3 | Т-гор.вода'!$M$25="",1,0)</f>
        <v>1</v>
      </c>
    </row>
    <row r="69" spans="1:1">
      <c r="A69" s="1034">
        <f>IF('Форма 4.2.3 | Т-гор.вода'!$X$24="",1,0)</f>
        <v>0</v>
      </c>
    </row>
    <row r="70" spans="1:1">
      <c r="A70" s="1034">
        <f>IF('Форма 4.2.3 | Т-гор.вода'!$Z$24="",1,0)</f>
        <v>0</v>
      </c>
    </row>
    <row r="71" spans="1:1">
      <c r="A71" s="1034">
        <f>IF('Форма 4.2.4 | Т-подкл'!$AB$23="",1,0)</f>
        <v>1</v>
      </c>
    </row>
    <row r="72" spans="1:1">
      <c r="A72" s="1034">
        <f>IF('Форма 4.2.4 | Т-подкл'!$AD$23="",1,0)</f>
        <v>1</v>
      </c>
    </row>
    <row r="73" spans="1:1">
      <c r="A73" s="1034">
        <f>IF('Форма 4.2.4 | Т-подкл'!$N$23="",1,0)</f>
        <v>0</v>
      </c>
    </row>
    <row r="74" spans="1:1">
      <c r="A74" s="1034">
        <f>IF('Форма 4.2.4 | Т-подкл'!$R$23="",1,0)</f>
        <v>0</v>
      </c>
    </row>
    <row r="75" spans="1:1">
      <c r="A75" s="1034">
        <f>IF('Форма 4.2.4 | Т-подкл'!$V$23="",1,0)</f>
        <v>0</v>
      </c>
    </row>
    <row r="76" spans="1:1">
      <c r="A76" s="1034">
        <f>IF('Форма 4.2.4 | Т-подкл'!$AC$23="",1,0)</f>
        <v>0</v>
      </c>
    </row>
    <row r="77" spans="1:1">
      <c r="A77" s="1034">
        <f>IF('Форма 4.2.4 | Т-подкл'!$AE$23="",1,0)</f>
        <v>0</v>
      </c>
    </row>
    <row r="78" spans="1:1">
      <c r="A78" s="1034">
        <f>IF('Форма 4.2.5 | Т-подкл(инд)'!$M$23="",1,0)</f>
        <v>1</v>
      </c>
    </row>
    <row r="79" spans="1:1">
      <c r="A79" s="1034">
        <f>IF('Форма 4.2.5 | Т-подкл(инд)'!$P$23="",1,0)</f>
        <v>1</v>
      </c>
    </row>
    <row r="80" spans="1:1">
      <c r="A80" s="1034">
        <f>IF('Форма 4.2.5 | Т-подкл(инд)'!$Q$23="",1,0)</f>
        <v>1</v>
      </c>
    </row>
    <row r="81" spans="1:1">
      <c r="A81" s="1034">
        <f>IF('Форма 4.2.5 | Т-подкл(инд)'!$R$23="",1,0)</f>
        <v>1</v>
      </c>
    </row>
    <row r="82" spans="1:1">
      <c r="A82" s="1034">
        <f>IF('Форма 4.2.5 | Т-подкл(инд)'!$S$23="",1,0)</f>
        <v>1</v>
      </c>
    </row>
    <row r="83" spans="1:1">
      <c r="A83" s="1034">
        <f>IF('Форма 4.2.5 | Т-подкл(инд)'!$T$23="",1,0)</f>
        <v>0</v>
      </c>
    </row>
    <row r="84" spans="1:1">
      <c r="A84" s="1034">
        <f>IF('Форма 4.2.5 | Т-подкл(инд)'!$V$23="",1,0)</f>
        <v>0</v>
      </c>
    </row>
    <row r="85" spans="1:1">
      <c r="A85" s="1034">
        <f>IF('Форма 4.7'!$E$12="",1,0)</f>
        <v>1</v>
      </c>
    </row>
    <row r="86" spans="1:1">
      <c r="A86" s="1034">
        <f>IF('Форма 4.7'!$F$12="",1,0)</f>
        <v>1</v>
      </c>
    </row>
    <row r="87" spans="1:1">
      <c r="A87" s="1034">
        <f>IF('Форма 4.8'!$G$11="",1,0)</f>
        <v>1</v>
      </c>
    </row>
    <row r="88" spans="1:1">
      <c r="A88" s="1034">
        <f>IF('Форма 4.8'!$G$12="",1,0)</f>
        <v>1</v>
      </c>
    </row>
    <row r="89" spans="1:1">
      <c r="A89" s="1034">
        <f>IF('Форма 4.8'!$H$12="",1,0)</f>
        <v>1</v>
      </c>
    </row>
    <row r="90" spans="1:1">
      <c r="A90" s="1034">
        <f>IF('Форма 4.8'!$H$13="",1,0)</f>
        <v>1</v>
      </c>
    </row>
    <row r="91" spans="1:1">
      <c r="A91" s="1034">
        <f>IF('Форма 4.8'!$E$15="",1,0)</f>
        <v>1</v>
      </c>
    </row>
    <row r="92" spans="1:1">
      <c r="A92" s="1034">
        <f>IF('Форма 4.8'!$H$15="",1,0)</f>
        <v>1</v>
      </c>
    </row>
    <row r="93" spans="1:1">
      <c r="A93" s="1034">
        <f>IF('Форма 4.8'!$G$18="",1,0)</f>
        <v>1</v>
      </c>
    </row>
    <row r="94" spans="1:1">
      <c r="A94" s="1034">
        <f>IF('Форма 4.8'!$G$22="",1,0)</f>
        <v>1</v>
      </c>
    </row>
    <row r="95" spans="1:1">
      <c r="A95" s="1034">
        <f>IF('Форма 4.8'!$G$25="",1,0)</f>
        <v>1</v>
      </c>
    </row>
    <row r="96" spans="1:1">
      <c r="A96" s="1034">
        <f>IF('Форма 4.8'!$E$31="",1,0)</f>
        <v>1</v>
      </c>
    </row>
    <row r="97" spans="1:1">
      <c r="A97" s="1034">
        <f>IF('Форма 4.8'!$H$31="",1,0)</f>
        <v>1</v>
      </c>
    </row>
    <row r="98" spans="1:1">
      <c r="A98" s="1034">
        <f>IF('Форма 4.8'!$G$28="",1,0)</f>
        <v>1</v>
      </c>
    </row>
    <row r="99" spans="1:1">
      <c r="A99" s="1034">
        <f>IF('Форма 1.0.2'!$E$12="",1,0)</f>
        <v>1</v>
      </c>
    </row>
    <row r="100" spans="1:1">
      <c r="A100" s="1034">
        <f>IF('Форма 1.0.2'!$F$12="",1,0)</f>
        <v>1</v>
      </c>
    </row>
    <row r="101" spans="1:1">
      <c r="A101" s="1034">
        <f>IF('Форма 1.0.2'!$G$12="",1,0)</f>
        <v>1</v>
      </c>
    </row>
    <row r="102" spans="1:1">
      <c r="A102" s="1034">
        <f>IF('Форма 1.0.2'!$H$12="",1,0)</f>
        <v>1</v>
      </c>
    </row>
    <row r="103" spans="1:1">
      <c r="A103" s="1034">
        <f>IF('Форма 1.0.2'!$I$12="",1,0)</f>
        <v>1</v>
      </c>
    </row>
    <row r="104" spans="1:1">
      <c r="A104" s="1034">
        <f>IF('Форма 1.0.2'!$J$12="",1,0)</f>
        <v>1</v>
      </c>
    </row>
    <row r="105" spans="1:1">
      <c r="A105" s="1034">
        <f>IF('Сведения об изменении'!$E$12="",1,0)</f>
        <v>1</v>
      </c>
    </row>
    <row r="106" spans="1:1">
      <c r="A106" s="1094">
        <f>IF('Форма 4.2.4 | Т-подкл'!$AA$23="",1,0)</f>
        <v>1</v>
      </c>
    </row>
    <row r="107" spans="1:1">
      <c r="A107" s="1094">
        <f>IF('Форма 4.2.4 | Т-подкл'!$Z$23="",1,0)</f>
        <v>1</v>
      </c>
    </row>
    <row r="108" spans="1:1">
      <c r="A108" s="1102">
        <f>IF('Перечень тарифов'!$E$21="",1,0)</f>
        <v>0</v>
      </c>
    </row>
    <row r="109" spans="1:1">
      <c r="A109" s="1102">
        <f>IF('Перечень тарифов'!$F$21="",1,0)</f>
        <v>0</v>
      </c>
    </row>
    <row r="110" spans="1:1">
      <c r="A110" s="1102">
        <f>IF('Перечень тарифов'!$G$21="",1,0)</f>
        <v>0</v>
      </c>
    </row>
    <row r="111" spans="1:1">
      <c r="A111" s="1102">
        <f>IF('Перечень тарифов'!$K$21="",1,0)</f>
        <v>0</v>
      </c>
    </row>
    <row r="112" spans="1:1">
      <c r="A112" s="1102">
        <f>IF('Перечень тарифов'!$O$21="",1,0)</f>
        <v>0</v>
      </c>
    </row>
    <row r="113" spans="1:1">
      <c r="A113" s="1102">
        <f>IF('Перечень тарифов'!$S$21="",1,0)</f>
        <v>0</v>
      </c>
    </row>
    <row r="114" spans="1:1">
      <c r="A114" s="1102">
        <f>IF(Территории!$E$12="",1,0)</f>
        <v>0</v>
      </c>
    </row>
    <row r="115" spans="1:1">
      <c r="A115" s="1102">
        <f>IF('Перечень тарифов'!$J$21="",1,0)</f>
        <v>0</v>
      </c>
    </row>
    <row r="116" spans="1:1">
      <c r="A116" s="1102">
        <f>IF('Перечень тарифов'!$K$25="",1,0)</f>
        <v>0</v>
      </c>
    </row>
    <row r="117" spans="1:1">
      <c r="A117" s="1102">
        <f>IF('Перечень тарифов'!$O$25="",1,0)</f>
        <v>0</v>
      </c>
    </row>
    <row r="118" spans="1:1">
      <c r="A118" s="1102">
        <f>IF('Перечень тарифов'!$S$25="",1,0)</f>
        <v>0</v>
      </c>
    </row>
    <row r="119" spans="1:1">
      <c r="A119" s="1102">
        <f>IF('Перечень тарифов'!$J$25="",1,0)</f>
        <v>0</v>
      </c>
    </row>
    <row r="120" spans="1:1">
      <c r="A120" s="1102">
        <f>IF('Перечень тарифов'!$J$29="",1,0)</f>
        <v>0</v>
      </c>
    </row>
    <row r="121" spans="1:1">
      <c r="A121" s="1102">
        <f>IF('Перечень тарифов'!$K$29="",1,0)</f>
        <v>0</v>
      </c>
    </row>
    <row r="122" spans="1:1">
      <c r="A122" s="1102">
        <f>IF('Перечень тарифов'!$O$29="",1,0)</f>
        <v>0</v>
      </c>
    </row>
    <row r="123" spans="1:1">
      <c r="A123" s="1102">
        <f>IF('Перечень тарифов'!$S$29="",1,0)</f>
        <v>0</v>
      </c>
    </row>
    <row r="124" spans="1:1">
      <c r="A124" s="1102">
        <f>IF('Форма 4.2.1 | Т-ТЭ | потр'!$O$24="",1,0)</f>
        <v>0</v>
      </c>
    </row>
    <row r="125" spans="1:1">
      <c r="A125" s="1102">
        <f>IF('Форма 4.2.1 | Т-ТЭ | потр'!$O$33="",1,0)</f>
        <v>0</v>
      </c>
    </row>
    <row r="126" spans="1:1">
      <c r="A126" s="1102">
        <f>IF('Форма 4.2.1 | Т-ТЭ | потр'!$O$34="",1,0)</f>
        <v>0</v>
      </c>
    </row>
    <row r="127" spans="1:1">
      <c r="A127" s="1102">
        <f>IF('Форма 4.2.1 | Т-ТЭ | потр'!$M$35="",1,0)</f>
        <v>0</v>
      </c>
    </row>
    <row r="128" spans="1:1">
      <c r="A128" s="1102">
        <f>IF('Форма 4.2.1 | Т-ТЭ | потр'!$O$35="",1,0)</f>
        <v>0</v>
      </c>
    </row>
    <row r="129" spans="1:1">
      <c r="A129" s="1102">
        <f>IF('Форма 4.2.1 | Т-ТЭ | потр'!$R$35="",1,0)</f>
        <v>0</v>
      </c>
    </row>
    <row r="130" spans="1:1">
      <c r="A130" s="1102">
        <f>IF('Форма 4.2.1 | Т-ТЭ | потр'!$T$35="",1,0)</f>
        <v>0</v>
      </c>
    </row>
    <row r="131" spans="1:1">
      <c r="A131" s="1102">
        <f>IF('Форма 4.2.1 | Т-ТЭ | потр'!$S$35="",1,0)</f>
        <v>0</v>
      </c>
    </row>
    <row r="132" spans="1:1">
      <c r="A132" s="1102">
        <f>IF('Форма 4.2.1 | Т-ТЭ | потр'!$U$35="",1,0)</f>
        <v>0</v>
      </c>
    </row>
    <row r="133" spans="1:1">
      <c r="A133" s="1102">
        <f>IF('Форма 4.2.1 | Т-ТЭ | потр'!$O$44="",1,0)</f>
        <v>0</v>
      </c>
    </row>
    <row r="134" spans="1:1">
      <c r="A134" s="1102">
        <f>IF('Форма 4.2.1 | Т-ТЭ | потр'!$O$45="",1,0)</f>
        <v>0</v>
      </c>
    </row>
    <row r="135" spans="1:1">
      <c r="A135" s="1102">
        <f>IF('Форма 4.2.1 | Т-ТЭ | потр'!$M$46="",1,0)</f>
        <v>0</v>
      </c>
    </row>
    <row r="136" spans="1:1">
      <c r="A136" s="1102">
        <f>IF('Форма 4.2.1 | Т-ТЭ | потр'!$O$46="",1,0)</f>
        <v>0</v>
      </c>
    </row>
    <row r="137" spans="1:1">
      <c r="A137" s="1102">
        <f>IF('Форма 4.2.1 | Т-ТЭ | потр'!$R$46="",1,0)</f>
        <v>0</v>
      </c>
    </row>
    <row r="138" spans="1:1">
      <c r="A138" s="1102">
        <f>IF('Форма 4.2.1 | Т-ТЭ | потр'!$T$46="",1,0)</f>
        <v>0</v>
      </c>
    </row>
    <row r="139" spans="1:1">
      <c r="A139" s="1102">
        <f>IF('Форма 4.2.1 | Т-ТЭ | потр'!$S$46="",1,0)</f>
        <v>0</v>
      </c>
    </row>
    <row r="140" spans="1:1">
      <c r="A140" s="1102">
        <f>IF('Форма 4.2.1 | Т-ТЭ | потр'!$U$46="",1,0)</f>
        <v>0</v>
      </c>
    </row>
    <row r="141" spans="1:1">
      <c r="A141" s="1102">
        <f>IF('Форма 4.2.1 | Т-ТЭ | потр'!$Y$24="",1,0)</f>
        <v>0</v>
      </c>
    </row>
    <row r="142" spans="1:1">
      <c r="A142" s="1102">
        <f>IF('Форма 4.2.1 | Т-ТЭ | потр'!$AA$24="",1,0)</f>
        <v>0</v>
      </c>
    </row>
    <row r="143" spans="1:1">
      <c r="A143" s="1102">
        <f>IF('Форма 4.2.1 | Т-ТЭ | потр'!$V$24="",1,0)</f>
        <v>0</v>
      </c>
    </row>
    <row r="144" spans="1:1">
      <c r="A144" s="1102">
        <f>IF('Форма 4.2.1 | Т-ТЭ | потр'!$Z$24="",1,0)</f>
        <v>0</v>
      </c>
    </row>
    <row r="145" spans="1:1">
      <c r="A145" s="1102">
        <f>IF('Форма 4.2.1 | Т-ТЭ | потр'!$AB$24="",1,0)</f>
        <v>0</v>
      </c>
    </row>
    <row r="146" spans="1:1">
      <c r="A146" s="1102">
        <f>IF('Форма 4.2.1 | Т-ТЭ | потр'!$Y$35="",1,0)</f>
        <v>0</v>
      </c>
    </row>
    <row r="147" spans="1:1">
      <c r="A147" s="1102">
        <f>IF('Форма 4.2.1 | Т-ТЭ | потр'!$AA$35="",1,0)</f>
        <v>0</v>
      </c>
    </row>
    <row r="148" spans="1:1">
      <c r="A148" s="1102">
        <f>IF('Форма 4.2.1 | Т-ТЭ | потр'!$V$35="",1,0)</f>
        <v>0</v>
      </c>
    </row>
    <row r="149" spans="1:1">
      <c r="A149" s="1102">
        <f>IF('Форма 4.2.1 | Т-ТЭ | потр'!$Z$35="",1,0)</f>
        <v>0</v>
      </c>
    </row>
    <row r="150" spans="1:1">
      <c r="A150" s="1102">
        <f>IF('Форма 4.2.1 | Т-ТЭ | потр'!$AB$35="",1,0)</f>
        <v>0</v>
      </c>
    </row>
    <row r="151" spans="1:1">
      <c r="A151" s="1102">
        <f>IF('Форма 4.2.1 | Т-ТЭ | потр'!$Y$46="",1,0)</f>
        <v>0</v>
      </c>
    </row>
    <row r="152" spans="1:1">
      <c r="A152" s="1102">
        <f>IF('Форма 4.2.1 | Т-ТЭ | потр'!$AA$46="",1,0)</f>
        <v>0</v>
      </c>
    </row>
    <row r="153" spans="1:1">
      <c r="A153" s="1102">
        <f>IF('Форма 4.2.1 | Т-ТЭ | потр'!$V$46="",1,0)</f>
        <v>0</v>
      </c>
    </row>
    <row r="154" spans="1:1">
      <c r="A154" s="1102">
        <f>IF('Форма 4.2.1 | Т-ТЭ | потр'!$Z$46="",1,0)</f>
        <v>0</v>
      </c>
    </row>
    <row r="155" spans="1:1">
      <c r="A155" s="1102">
        <f>IF('Форма 4.2.1 | Т-ТЭ | потр'!$AB$46="",1,0)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REESTR_LINK">
    <tabColor indexed="47"/>
  </sheetPr>
  <dimension ref="A1:C3"/>
  <sheetViews>
    <sheetView showGridLines="0" zoomScaleNormal="100" workbookViewId="0"/>
  </sheetViews>
  <sheetFormatPr defaultRowHeight="11.25"/>
  <cols>
    <col min="1" max="16384" width="9.140625" style="1128"/>
  </cols>
  <sheetData>
    <row r="1" spans="1:3">
      <c r="A1" s="1128" t="s">
        <v>512</v>
      </c>
      <c r="B1" s="1128" t="s">
        <v>513</v>
      </c>
      <c r="C1" s="1128" t="s">
        <v>67</v>
      </c>
    </row>
    <row r="2" spans="1:3">
      <c r="A2" s="1128">
        <v>4189678</v>
      </c>
      <c r="B2" s="1128" t="s">
        <v>1023</v>
      </c>
      <c r="C2" s="1128" t="s">
        <v>1024</v>
      </c>
    </row>
    <row r="3" spans="1:3">
      <c r="A3" s="1128">
        <v>4190415</v>
      </c>
      <c r="B3" s="1128" t="s">
        <v>1025</v>
      </c>
      <c r="C3" s="1128" t="s">
        <v>1024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1630</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REESTR_VT">
    <tabColor indexed="47"/>
  </sheetPr>
  <dimension ref="A1:B12"/>
  <sheetViews>
    <sheetView showGridLines="0" zoomScaleNormal="100" workbookViewId="0"/>
  </sheetViews>
  <sheetFormatPr defaultRowHeight="11.25"/>
  <cols>
    <col min="1" max="1" width="9.140625" style="1128"/>
    <col min="2" max="2" width="65.28515625" style="1128" customWidth="1"/>
    <col min="3" max="3" width="41" style="1128" customWidth="1"/>
    <col min="4" max="16384" width="9.140625" style="1128"/>
  </cols>
  <sheetData>
    <row r="1" spans="1:2">
      <c r="A1" s="1128" t="s">
        <v>330</v>
      </c>
      <c r="B1" s="1128" t="s">
        <v>331</v>
      </c>
    </row>
    <row r="2" spans="1:2">
      <c r="A2" s="1128">
        <v>4213775</v>
      </c>
      <c r="B2" s="1128" t="s">
        <v>613</v>
      </c>
    </row>
    <row r="3" spans="1:2">
      <c r="A3" s="1128">
        <v>4213784</v>
      </c>
      <c r="B3" s="1128" t="s">
        <v>772</v>
      </c>
    </row>
    <row r="4" spans="1:2">
      <c r="A4" s="1128">
        <v>4213781</v>
      </c>
      <c r="B4" s="1128" t="s">
        <v>771</v>
      </c>
    </row>
    <row r="5" spans="1:2">
      <c r="A5" s="1128">
        <v>4213776</v>
      </c>
      <c r="B5" s="1128" t="s">
        <v>614</v>
      </c>
    </row>
    <row r="6" spans="1:2">
      <c r="A6" s="1128">
        <v>4213777</v>
      </c>
      <c r="B6" s="1128" t="s">
        <v>615</v>
      </c>
    </row>
    <row r="7" spans="1:2">
      <c r="A7" s="1128">
        <v>4238670</v>
      </c>
      <c r="B7" s="1128" t="s">
        <v>762</v>
      </c>
    </row>
    <row r="8" spans="1:2">
      <c r="A8" s="1128">
        <v>4213778</v>
      </c>
      <c r="B8" s="1128" t="s">
        <v>616</v>
      </c>
    </row>
    <row r="9" spans="1:2">
      <c r="A9" s="1128">
        <v>4213780</v>
      </c>
      <c r="B9" s="1128" t="s">
        <v>617</v>
      </c>
    </row>
    <row r="10" spans="1:2">
      <c r="A10" s="1128">
        <v>4213779</v>
      </c>
      <c r="B10" s="1128" t="s">
        <v>620</v>
      </c>
    </row>
    <row r="11" spans="1:2">
      <c r="A11" s="1128">
        <v>4213783</v>
      </c>
      <c r="B11" s="1128" t="s">
        <v>619</v>
      </c>
    </row>
    <row r="12" spans="1:2">
      <c r="A12" s="1128">
        <v>4213782</v>
      </c>
      <c r="B12" s="1128" t="s">
        <v>618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00">
    <tabColor rgb="FFCCCCFF"/>
  </sheetPr>
  <dimension ref="A1:L54"/>
  <sheetViews>
    <sheetView showGridLines="0" tabSelected="1" topLeftCell="D1" zoomScaleNormal="100" workbookViewId="0">
      <selection activeCell="H45" sqref="H45"/>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31475145</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49" t="s">
        <v>770</v>
      </c>
      <c r="F5" s="1150"/>
      <c r="G5" s="435"/>
      <c r="J5" s="309"/>
    </row>
    <row r="6" spans="1:12" s="372" customFormat="1" ht="6">
      <c r="A6" s="366"/>
      <c r="B6" s="367"/>
      <c r="C6" s="368"/>
      <c r="D6" s="369"/>
      <c r="E6" s="374"/>
      <c r="F6" s="375"/>
      <c r="G6" s="376"/>
      <c r="I6" s="373"/>
    </row>
    <row r="7" spans="1:12" ht="27">
      <c r="D7" s="24"/>
      <c r="E7" s="25" t="s">
        <v>52</v>
      </c>
      <c r="F7" s="328" t="s">
        <v>66</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21" t="s">
        <v>1027</v>
      </c>
      <c r="G11" s="381"/>
    </row>
    <row r="12" spans="1:12" ht="27">
      <c r="D12" s="24"/>
      <c r="E12" s="81" t="s">
        <v>473</v>
      </c>
      <c r="F12" s="1121" t="s">
        <v>1028</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786</v>
      </c>
      <c r="G15" s="383"/>
    </row>
    <row r="16" spans="1:12" ht="27" hidden="1">
      <c r="D16" s="24"/>
      <c r="E16" s="81" t="s">
        <v>600</v>
      </c>
      <c r="F16" s="331"/>
      <c r="G16" s="383"/>
    </row>
    <row r="17" spans="1:9" ht="19.5">
      <c r="D17" s="24"/>
      <c r="E17" s="25"/>
      <c r="F17" s="445" t="s">
        <v>608</v>
      </c>
      <c r="G17" s="21"/>
    </row>
    <row r="18" spans="1:9" ht="27">
      <c r="D18" s="24"/>
      <c r="E18" s="81" t="s">
        <v>502</v>
      </c>
      <c r="F18" s="329" t="s">
        <v>1620</v>
      </c>
      <c r="G18" s="383"/>
    </row>
    <row r="19" spans="1:9" ht="27">
      <c r="D19" s="24"/>
      <c r="E19" s="81" t="s">
        <v>597</v>
      </c>
      <c r="F19" s="330" t="s">
        <v>1621</v>
      </c>
      <c r="G19" s="383"/>
    </row>
    <row r="20" spans="1:9" ht="27">
      <c r="D20" s="24"/>
      <c r="E20" s="81" t="s">
        <v>596</v>
      </c>
      <c r="F20" s="329" t="s">
        <v>1622</v>
      </c>
      <c r="G20" s="383"/>
    </row>
    <row r="21" spans="1:9" ht="27">
      <c r="D21" s="24"/>
      <c r="E21" s="81" t="s">
        <v>501</v>
      </c>
      <c r="F21" s="329" t="s">
        <v>1623</v>
      </c>
      <c r="G21" s="383"/>
    </row>
    <row r="22" spans="1:9" ht="19.5" hidden="1">
      <c r="D22" s="24"/>
      <c r="E22" s="25"/>
      <c r="F22" s="445" t="s">
        <v>609</v>
      </c>
      <c r="G22" s="21"/>
    </row>
    <row r="23" spans="1:9" ht="27" hidden="1">
      <c r="D23" s="24"/>
      <c r="E23" s="81" t="s">
        <v>612</v>
      </c>
      <c r="F23" s="333"/>
      <c r="G23" s="383"/>
    </row>
    <row r="24" spans="1:9" ht="27" hidden="1">
      <c r="D24" s="24"/>
      <c r="E24" s="81" t="s">
        <v>611</v>
      </c>
      <c r="F24" s="331"/>
      <c r="G24" s="383"/>
    </row>
    <row r="25" spans="1:9" ht="27" hidden="1">
      <c r="D25" s="24"/>
      <c r="E25" s="81" t="s">
        <v>610</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1354</v>
      </c>
      <c r="G29" s="382"/>
    </row>
    <row r="30" spans="1:9" ht="27" hidden="1">
      <c r="C30" s="28"/>
      <c r="D30" s="29"/>
      <c r="E30" s="52" t="s">
        <v>203</v>
      </c>
      <c r="F30" s="333"/>
      <c r="G30" s="382"/>
    </row>
    <row r="31" spans="1:9" ht="27">
      <c r="C31" s="28"/>
      <c r="D31" s="29"/>
      <c r="E31" s="30" t="s">
        <v>53</v>
      </c>
      <c r="F31" s="332" t="s">
        <v>1355</v>
      </c>
      <c r="G31" s="382"/>
    </row>
    <row r="32" spans="1:9" ht="27">
      <c r="C32" s="28"/>
      <c r="D32" s="29"/>
      <c r="E32" s="30" t="s">
        <v>54</v>
      </c>
      <c r="F32" s="332" t="s">
        <v>1138</v>
      </c>
      <c r="G32" s="382"/>
      <c r="H32" s="31"/>
    </row>
    <row r="33" spans="1:9" s="372" customFormat="1" ht="6">
      <c r="A33" s="377"/>
      <c r="B33" s="367"/>
      <c r="C33" s="368"/>
      <c r="D33" s="378"/>
      <c r="E33" s="374"/>
      <c r="F33" s="379"/>
      <c r="G33" s="380"/>
      <c r="I33" s="373"/>
    </row>
    <row r="34" spans="1:9" ht="27">
      <c r="A34" s="199"/>
      <c r="D34" s="26"/>
      <c r="E34" s="799" t="s">
        <v>724</v>
      </c>
      <c r="F34" s="1122"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730</v>
      </c>
      <c r="F38" s="349" t="s">
        <v>85</v>
      </c>
      <c r="G38" s="383"/>
      <c r="I38" s="19"/>
    </row>
    <row r="39" spans="1:9" s="372" customFormat="1" ht="6">
      <c r="A39" s="377"/>
      <c r="B39" s="367"/>
      <c r="C39" s="368"/>
      <c r="D39" s="378"/>
      <c r="E39" s="374"/>
      <c r="F39" s="379"/>
      <c r="G39" s="380"/>
      <c r="I39" s="373"/>
    </row>
    <row r="40" spans="1:9" ht="27">
      <c r="A40" s="201"/>
      <c r="B40" s="92"/>
      <c r="D40" s="33"/>
      <c r="E40" s="32" t="s">
        <v>546</v>
      </c>
      <c r="F40" s="329" t="s">
        <v>1624</v>
      </c>
      <c r="G40" s="381"/>
    </row>
    <row r="41" spans="1:9" ht="27">
      <c r="A41" s="201"/>
      <c r="B41" s="92"/>
      <c r="D41" s="33"/>
      <c r="E41" s="41" t="s">
        <v>547</v>
      </c>
      <c r="F41" s="329" t="s">
        <v>1625</v>
      </c>
      <c r="G41" s="381"/>
    </row>
    <row r="42" spans="1:9" ht="19.5">
      <c r="D42" s="24"/>
      <c r="E42" s="25"/>
      <c r="F42" s="445" t="s">
        <v>579</v>
      </c>
      <c r="G42" s="21"/>
    </row>
    <row r="43" spans="1:9" ht="27">
      <c r="A43" s="201"/>
      <c r="D43" s="21"/>
      <c r="E43" s="443" t="s">
        <v>87</v>
      </c>
      <c r="F43" s="449" t="s">
        <v>1626</v>
      </c>
      <c r="G43" s="381"/>
    </row>
    <row r="44" spans="1:9" ht="27">
      <c r="A44" s="201"/>
      <c r="B44" s="92"/>
      <c r="D44" s="33"/>
      <c r="E44" s="443" t="s">
        <v>88</v>
      </c>
      <c r="F44" s="449" t="s">
        <v>1627</v>
      </c>
      <c r="G44" s="381"/>
    </row>
    <row r="45" spans="1:9" ht="27">
      <c r="A45" s="201"/>
      <c r="B45" s="92"/>
      <c r="D45" s="33"/>
      <c r="E45" s="443" t="s">
        <v>580</v>
      </c>
      <c r="F45" s="449" t="s">
        <v>1629</v>
      </c>
      <c r="G45" s="381"/>
    </row>
    <row r="46" spans="1:9" ht="27">
      <c r="D46" s="24"/>
      <c r="E46" s="444" t="s">
        <v>581</v>
      </c>
      <c r="F46" s="449" t="s">
        <v>1628</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1"/>
      <c r="F54" s="1151"/>
      <c r="G54" s="1151"/>
      <c r="H54" s="1151"/>
      <c r="I54" s="1151"/>
    </row>
  </sheetData>
  <sheetProtection algorithmName="SHA-512" hashValue="nfFhZFe9oIDTzHvyVE9wWWcRWSItUQ8PT6+fWUdbA5+V4hSIHqi5HmELqPfwVrmYcEcw53OhfFKPLRY1ZnZVxA==" saltValue="4gEJNzb2Gl2uNQ+2o4esRg==" spinCount="100000"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xr:uid="{00000000-0002-0000-0400-000000000000}">
      <formula1>900</formula1>
    </dataValidation>
    <dataValidation type="list" allowBlank="1" showInputMessage="1" showErrorMessage="1" errorTitle="Ошибка" error="Выберите значение из списка" prompt="Выберите значение из списка" sqref="F36" xr:uid="{00000000-0002-0000-04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xr:uid="{00000000-0002-0000-0400-000002000000}"/>
    <dataValidation type="list" allowBlank="1" showInputMessage="1" showErrorMessage="1" errorTitle="Ошибка" error="Выберите значение из списка" prompt="Выберите значение из списка" sqref="F14" xr:uid="{00000000-0002-0000-04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xr:uid="{00000000-0002-0000-0400-000004000000}"/>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REESTR_VED">
    <tabColor indexed="47"/>
  </sheetPr>
  <dimension ref="A1:B11"/>
  <sheetViews>
    <sheetView showGridLines="0" zoomScaleNormal="100" workbookViewId="0"/>
  </sheetViews>
  <sheetFormatPr defaultRowHeight="11.25"/>
  <cols>
    <col min="1" max="1" width="9.140625" style="1128"/>
    <col min="2" max="2" width="65.28515625" style="1128" customWidth="1"/>
    <col min="3" max="3" width="41" style="1128" customWidth="1"/>
    <col min="4" max="16384" width="9.140625" style="1128"/>
  </cols>
  <sheetData>
    <row r="1" spans="1:2">
      <c r="A1" s="1128" t="s">
        <v>330</v>
      </c>
      <c r="B1" s="1128" t="s">
        <v>332</v>
      </c>
    </row>
    <row r="2" spans="1:2">
      <c r="A2" s="1128">
        <v>4190064</v>
      </c>
      <c r="B2" s="1128" t="s">
        <v>1013</v>
      </c>
    </row>
    <row r="3" spans="1:2">
      <c r="A3" s="1128">
        <v>4190065</v>
      </c>
      <c r="B3" s="1128" t="s">
        <v>1014</v>
      </c>
    </row>
    <row r="4" spans="1:2">
      <c r="A4" s="1128">
        <v>4190066</v>
      </c>
      <c r="B4" s="1128" t="s">
        <v>1015</v>
      </c>
    </row>
    <row r="5" spans="1:2">
      <c r="A5" s="1128">
        <v>4190067</v>
      </c>
      <c r="B5" s="1128" t="s">
        <v>1016</v>
      </c>
    </row>
    <row r="6" spans="1:2">
      <c r="A6" s="1128">
        <v>4190068</v>
      </c>
      <c r="B6" s="1128" t="s">
        <v>1017</v>
      </c>
    </row>
    <row r="7" spans="1:2">
      <c r="A7" s="1128">
        <v>4190069</v>
      </c>
      <c r="B7" s="1128" t="s">
        <v>1018</v>
      </c>
    </row>
    <row r="8" spans="1:2">
      <c r="A8" s="1128">
        <v>4190070</v>
      </c>
      <c r="B8" s="1128" t="s">
        <v>1019</v>
      </c>
    </row>
    <row r="9" spans="1:2">
      <c r="A9" s="1128">
        <v>4190071</v>
      </c>
      <c r="B9" s="1128" t="s">
        <v>1020</v>
      </c>
    </row>
    <row r="10" spans="1:2">
      <c r="A10" s="1128">
        <v>4190072</v>
      </c>
      <c r="B10" s="1128" t="s">
        <v>1021</v>
      </c>
    </row>
    <row r="11" spans="1:2">
      <c r="A11" s="1128">
        <v>4190073</v>
      </c>
      <c r="B11" s="1128" t="s">
        <v>1022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577</v>
      </c>
    </row>
    <row r="7" spans="1:2">
      <c r="A7" t="s">
        <v>748</v>
      </c>
      <c r="B7" t="s">
        <v>488</v>
      </c>
    </row>
    <row r="8" spans="1:2">
      <c r="A8" t="s">
        <v>749</v>
      </c>
      <c r="B8" t="s">
        <v>426</v>
      </c>
    </row>
    <row r="9" spans="1:2">
      <c r="A9" t="s">
        <v>508</v>
      </c>
      <c r="B9" t="s">
        <v>427</v>
      </c>
    </row>
    <row r="10" spans="1:2">
      <c r="A10" t="s">
        <v>418</v>
      </c>
      <c r="B10" t="s">
        <v>428</v>
      </c>
    </row>
    <row r="11" spans="1:2">
      <c r="A11" t="s">
        <v>763</v>
      </c>
      <c r="B11" t="s">
        <v>489</v>
      </c>
    </row>
    <row r="12" spans="1:2">
      <c r="A12" t="s">
        <v>764</v>
      </c>
      <c r="B12" t="s">
        <v>429</v>
      </c>
    </row>
    <row r="13" spans="1:2">
      <c r="A13" t="s">
        <v>750</v>
      </c>
      <c r="B13" t="s">
        <v>430</v>
      </c>
    </row>
    <row r="14" spans="1:2">
      <c r="A14" t="s">
        <v>751</v>
      </c>
      <c r="B14" t="s">
        <v>431</v>
      </c>
    </row>
    <row r="15" spans="1:2">
      <c r="A15" t="s">
        <v>752</v>
      </c>
      <c r="B15" t="s">
        <v>335</v>
      </c>
    </row>
    <row r="16" spans="1:2">
      <c r="A16" t="s">
        <v>753</v>
      </c>
      <c r="B16" t="s">
        <v>61</v>
      </c>
    </row>
    <row r="17" spans="1:2">
      <c r="A17" t="s">
        <v>754</v>
      </c>
      <c r="B17" t="s">
        <v>387</v>
      </c>
    </row>
    <row r="18" spans="1:2">
      <c r="A18" t="s">
        <v>755</v>
      </c>
      <c r="B18" t="s">
        <v>440</v>
      </c>
    </row>
    <row r="19" spans="1:2">
      <c r="A19" t="s">
        <v>756</v>
      </c>
      <c r="B19" t="s">
        <v>250</v>
      </c>
    </row>
    <row r="20" spans="1:2">
      <c r="A20" t="s">
        <v>757</v>
      </c>
      <c r="B20" t="s">
        <v>74</v>
      </c>
    </row>
    <row r="21" spans="1:2">
      <c r="A21" t="s">
        <v>758</v>
      </c>
      <c r="B21" t="s">
        <v>63</v>
      </c>
    </row>
    <row r="22" spans="1:2">
      <c r="A22" t="s">
        <v>759</v>
      </c>
      <c r="B22" t="s">
        <v>75</v>
      </c>
    </row>
    <row r="23" spans="1:2">
      <c r="A23" t="s">
        <v>760</v>
      </c>
      <c r="B23" t="s">
        <v>432</v>
      </c>
    </row>
    <row r="24" spans="1:2">
      <c r="A24" t="s">
        <v>761</v>
      </c>
      <c r="B24" t="s">
        <v>73</v>
      </c>
    </row>
    <row r="25" spans="1:2">
      <c r="A25" t="s">
        <v>601</v>
      </c>
      <c r="B25" t="s">
        <v>62</v>
      </c>
    </row>
    <row r="26" spans="1:2">
      <c r="A26" t="s">
        <v>602</v>
      </c>
      <c r="B26" t="s">
        <v>64</v>
      </c>
    </row>
    <row r="27" spans="1:2">
      <c r="A27" t="s">
        <v>510</v>
      </c>
      <c r="B27" t="s">
        <v>385</v>
      </c>
    </row>
    <row r="28" spans="1:2">
      <c r="A28" t="s">
        <v>420</v>
      </c>
      <c r="B28" t="s">
        <v>14</v>
      </c>
    </row>
    <row r="29" spans="1:2">
      <c r="A29" t="s">
        <v>509</v>
      </c>
      <c r="B29" t="s">
        <v>15</v>
      </c>
    </row>
    <row r="30" spans="1:2">
      <c r="A30" t="s">
        <v>419</v>
      </c>
      <c r="B30" t="s">
        <v>578</v>
      </c>
    </row>
    <row r="31" spans="1:2">
      <c r="A31" t="s">
        <v>586</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TSH_REESTR_ORG">
    <tabColor indexed="47"/>
  </sheetPr>
  <dimension ref="A1:J180"/>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1012</v>
      </c>
      <c r="B1" s="5" t="s">
        <v>1029</v>
      </c>
      <c r="C1" s="5" t="s">
        <v>1030</v>
      </c>
      <c r="D1" s="5" t="s">
        <v>1031</v>
      </c>
      <c r="E1" s="5" t="s">
        <v>1032</v>
      </c>
      <c r="F1" s="5" t="s">
        <v>1033</v>
      </c>
      <c r="G1" s="5" t="s">
        <v>1034</v>
      </c>
      <c r="H1" s="5" t="s">
        <v>1035</v>
      </c>
      <c r="I1" s="5" t="s">
        <v>1036</v>
      </c>
    </row>
    <row r="2" spans="1:10">
      <c r="A2" s="5">
        <v>1</v>
      </c>
      <c r="B2" s="5" t="s">
        <v>1037</v>
      </c>
      <c r="C2" s="5" t="s">
        <v>66</v>
      </c>
      <c r="D2" s="5" t="s">
        <v>1038</v>
      </c>
      <c r="E2" s="5" t="s">
        <v>1039</v>
      </c>
      <c r="F2" s="5" t="s">
        <v>1040</v>
      </c>
      <c r="G2" s="5" t="s">
        <v>1041</v>
      </c>
      <c r="J2" s="5" t="s">
        <v>1619</v>
      </c>
    </row>
    <row r="3" spans="1:10">
      <c r="A3" s="5">
        <v>2</v>
      </c>
      <c r="B3" s="5" t="s">
        <v>1037</v>
      </c>
      <c r="C3" s="5" t="s">
        <v>66</v>
      </c>
      <c r="D3" s="5" t="s">
        <v>1042</v>
      </c>
      <c r="E3" s="5" t="s">
        <v>1043</v>
      </c>
      <c r="F3" s="5" t="s">
        <v>1044</v>
      </c>
      <c r="G3" s="5" t="s">
        <v>1045</v>
      </c>
      <c r="J3" s="5" t="s">
        <v>1619</v>
      </c>
    </row>
    <row r="4" spans="1:10">
      <c r="A4" s="5">
        <v>3</v>
      </c>
      <c r="B4" s="5" t="s">
        <v>1037</v>
      </c>
      <c r="C4" s="5" t="s">
        <v>66</v>
      </c>
      <c r="D4" s="5" t="s">
        <v>1046</v>
      </c>
      <c r="E4" s="5" t="s">
        <v>1047</v>
      </c>
      <c r="F4" s="5" t="s">
        <v>1048</v>
      </c>
      <c r="G4" s="5" t="s">
        <v>1049</v>
      </c>
      <c r="J4" s="5" t="s">
        <v>1619</v>
      </c>
    </row>
    <row r="5" spans="1:10">
      <c r="A5" s="5">
        <v>4</v>
      </c>
      <c r="B5" s="5" t="s">
        <v>1037</v>
      </c>
      <c r="C5" s="5" t="s">
        <v>66</v>
      </c>
      <c r="D5" s="5" t="s">
        <v>1050</v>
      </c>
      <c r="E5" s="5" t="s">
        <v>1051</v>
      </c>
      <c r="F5" s="5" t="s">
        <v>1052</v>
      </c>
      <c r="G5" s="5" t="s">
        <v>1053</v>
      </c>
      <c r="J5" s="5" t="s">
        <v>1619</v>
      </c>
    </row>
    <row r="6" spans="1:10">
      <c r="A6" s="5">
        <v>5</v>
      </c>
      <c r="B6" s="5" t="s">
        <v>1037</v>
      </c>
      <c r="C6" s="5" t="s">
        <v>66</v>
      </c>
      <c r="D6" s="5" t="s">
        <v>1054</v>
      </c>
      <c r="E6" s="5" t="s">
        <v>1055</v>
      </c>
      <c r="F6" s="5" t="s">
        <v>1056</v>
      </c>
      <c r="G6" s="5" t="s">
        <v>1057</v>
      </c>
      <c r="J6" s="5" t="s">
        <v>1619</v>
      </c>
    </row>
    <row r="7" spans="1:10">
      <c r="A7" s="5">
        <v>6</v>
      </c>
      <c r="B7" s="5" t="s">
        <v>1037</v>
      </c>
      <c r="C7" s="5" t="s">
        <v>66</v>
      </c>
      <c r="D7" s="5" t="s">
        <v>1058</v>
      </c>
      <c r="E7" s="5" t="s">
        <v>1059</v>
      </c>
      <c r="F7" s="5" t="s">
        <v>1060</v>
      </c>
      <c r="G7" s="5" t="s">
        <v>1049</v>
      </c>
      <c r="J7" s="5" t="s">
        <v>1619</v>
      </c>
    </row>
    <row r="8" spans="1:10">
      <c r="A8" s="5">
        <v>7</v>
      </c>
      <c r="B8" s="5" t="s">
        <v>1037</v>
      </c>
      <c r="C8" s="5" t="s">
        <v>66</v>
      </c>
      <c r="D8" s="5" t="s">
        <v>1061</v>
      </c>
      <c r="E8" s="5" t="s">
        <v>1062</v>
      </c>
      <c r="F8" s="5" t="s">
        <v>1063</v>
      </c>
      <c r="G8" s="5" t="s">
        <v>1057</v>
      </c>
      <c r="J8" s="5" t="s">
        <v>1619</v>
      </c>
    </row>
    <row r="9" spans="1:10">
      <c r="A9" s="5">
        <v>8</v>
      </c>
      <c r="B9" s="5" t="s">
        <v>1037</v>
      </c>
      <c r="C9" s="5" t="s">
        <v>66</v>
      </c>
      <c r="D9" s="5" t="s">
        <v>1064</v>
      </c>
      <c r="E9" s="5" t="s">
        <v>1065</v>
      </c>
      <c r="F9" s="5" t="s">
        <v>1066</v>
      </c>
      <c r="G9" s="5" t="s">
        <v>1067</v>
      </c>
      <c r="J9" s="5" t="s">
        <v>1619</v>
      </c>
    </row>
    <row r="10" spans="1:10">
      <c r="A10" s="5">
        <v>9</v>
      </c>
      <c r="B10" s="5" t="s">
        <v>1037</v>
      </c>
      <c r="C10" s="5" t="s">
        <v>66</v>
      </c>
      <c r="D10" s="5" t="s">
        <v>1068</v>
      </c>
      <c r="E10" s="5" t="s">
        <v>1069</v>
      </c>
      <c r="F10" s="5" t="s">
        <v>1070</v>
      </c>
      <c r="G10" s="5" t="s">
        <v>1071</v>
      </c>
      <c r="J10" s="5" t="s">
        <v>1619</v>
      </c>
    </row>
    <row r="11" spans="1:10">
      <c r="A11" s="5">
        <v>10</v>
      </c>
      <c r="B11" s="5" t="s">
        <v>1037</v>
      </c>
      <c r="C11" s="5" t="s">
        <v>66</v>
      </c>
      <c r="D11" s="5" t="s">
        <v>1072</v>
      </c>
      <c r="E11" s="5" t="s">
        <v>1073</v>
      </c>
      <c r="F11" s="5" t="s">
        <v>1074</v>
      </c>
      <c r="G11" s="5" t="s">
        <v>1075</v>
      </c>
      <c r="H11" s="5" t="s">
        <v>1076</v>
      </c>
      <c r="J11" s="5" t="s">
        <v>1619</v>
      </c>
    </row>
    <row r="12" spans="1:10">
      <c r="A12" s="5">
        <v>11</v>
      </c>
      <c r="B12" s="5" t="s">
        <v>1037</v>
      </c>
      <c r="C12" s="5" t="s">
        <v>66</v>
      </c>
      <c r="D12" s="5" t="s">
        <v>1077</v>
      </c>
      <c r="E12" s="5" t="s">
        <v>1073</v>
      </c>
      <c r="F12" s="5" t="s">
        <v>1074</v>
      </c>
      <c r="G12" s="5" t="s">
        <v>1078</v>
      </c>
      <c r="J12" s="5" t="s">
        <v>1619</v>
      </c>
    </row>
    <row r="13" spans="1:10">
      <c r="A13" s="5">
        <v>12</v>
      </c>
      <c r="B13" s="5" t="s">
        <v>1037</v>
      </c>
      <c r="C13" s="5" t="s">
        <v>66</v>
      </c>
      <c r="D13" s="5" t="s">
        <v>1079</v>
      </c>
      <c r="E13" s="5" t="s">
        <v>1080</v>
      </c>
      <c r="F13" s="5" t="s">
        <v>1081</v>
      </c>
      <c r="G13" s="5" t="s">
        <v>1082</v>
      </c>
      <c r="J13" s="5" t="s">
        <v>1619</v>
      </c>
    </row>
    <row r="14" spans="1:10">
      <c r="A14" s="5">
        <v>13</v>
      </c>
      <c r="B14" s="5" t="s">
        <v>1037</v>
      </c>
      <c r="C14" s="5" t="s">
        <v>66</v>
      </c>
      <c r="D14" s="5" t="s">
        <v>1083</v>
      </c>
      <c r="E14" s="5" t="s">
        <v>1084</v>
      </c>
      <c r="F14" s="5" t="s">
        <v>1085</v>
      </c>
      <c r="G14" s="5" t="s">
        <v>1053</v>
      </c>
      <c r="J14" s="5" t="s">
        <v>1619</v>
      </c>
    </row>
    <row r="15" spans="1:10">
      <c r="A15" s="5">
        <v>14</v>
      </c>
      <c r="B15" s="5" t="s">
        <v>1037</v>
      </c>
      <c r="C15" s="5" t="s">
        <v>66</v>
      </c>
      <c r="D15" s="5" t="s">
        <v>1086</v>
      </c>
      <c r="E15" s="5" t="s">
        <v>1087</v>
      </c>
      <c r="F15" s="5" t="s">
        <v>1088</v>
      </c>
      <c r="G15" s="5" t="s">
        <v>1045</v>
      </c>
      <c r="J15" s="5" t="s">
        <v>1619</v>
      </c>
    </row>
    <row r="16" spans="1:10">
      <c r="A16" s="5">
        <v>15</v>
      </c>
      <c r="B16" s="5" t="s">
        <v>1037</v>
      </c>
      <c r="C16" s="5" t="s">
        <v>66</v>
      </c>
      <c r="D16" s="5" t="s">
        <v>1089</v>
      </c>
      <c r="E16" s="5" t="s">
        <v>1090</v>
      </c>
      <c r="F16" s="5" t="s">
        <v>1091</v>
      </c>
      <c r="G16" s="5" t="s">
        <v>1057</v>
      </c>
      <c r="J16" s="5" t="s">
        <v>1619</v>
      </c>
    </row>
    <row r="17" spans="1:10">
      <c r="A17" s="5">
        <v>16</v>
      </c>
      <c r="B17" s="5" t="s">
        <v>1037</v>
      </c>
      <c r="C17" s="5" t="s">
        <v>66</v>
      </c>
      <c r="D17" s="5" t="s">
        <v>1092</v>
      </c>
      <c r="E17" s="5" t="s">
        <v>1093</v>
      </c>
      <c r="F17" s="5" t="s">
        <v>1094</v>
      </c>
      <c r="G17" s="5" t="s">
        <v>1045</v>
      </c>
      <c r="J17" s="5" t="s">
        <v>1619</v>
      </c>
    </row>
    <row r="18" spans="1:10">
      <c r="A18" s="5">
        <v>17</v>
      </c>
      <c r="B18" s="5" t="s">
        <v>1037</v>
      </c>
      <c r="C18" s="5" t="s">
        <v>66</v>
      </c>
      <c r="D18" s="5" t="s">
        <v>1095</v>
      </c>
      <c r="E18" s="5" t="s">
        <v>1096</v>
      </c>
      <c r="F18" s="5" t="s">
        <v>1097</v>
      </c>
      <c r="G18" s="5" t="s">
        <v>1041</v>
      </c>
      <c r="J18" s="5" t="s">
        <v>1619</v>
      </c>
    </row>
    <row r="19" spans="1:10">
      <c r="A19" s="5">
        <v>18</v>
      </c>
      <c r="B19" s="5" t="s">
        <v>1037</v>
      </c>
      <c r="C19" s="5" t="s">
        <v>66</v>
      </c>
      <c r="D19" s="5" t="s">
        <v>1098</v>
      </c>
      <c r="E19" s="5" t="s">
        <v>1099</v>
      </c>
      <c r="F19" s="5" t="s">
        <v>1100</v>
      </c>
      <c r="G19" s="5" t="s">
        <v>1057</v>
      </c>
      <c r="H19" s="5" t="s">
        <v>1101</v>
      </c>
      <c r="I19" s="5" t="s">
        <v>1102</v>
      </c>
      <c r="J19" s="5" t="s">
        <v>1619</v>
      </c>
    </row>
    <row r="20" spans="1:10">
      <c r="A20" s="5">
        <v>19</v>
      </c>
      <c r="B20" s="5" t="s">
        <v>1037</v>
      </c>
      <c r="C20" s="5" t="s">
        <v>66</v>
      </c>
      <c r="D20" s="5" t="s">
        <v>1103</v>
      </c>
      <c r="E20" s="5" t="s">
        <v>1104</v>
      </c>
      <c r="F20" s="5" t="s">
        <v>1105</v>
      </c>
      <c r="G20" s="5" t="s">
        <v>1106</v>
      </c>
      <c r="J20" s="5" t="s">
        <v>1619</v>
      </c>
    </row>
    <row r="21" spans="1:10">
      <c r="A21" s="5">
        <v>20</v>
      </c>
      <c r="B21" s="5" t="s">
        <v>1037</v>
      </c>
      <c r="C21" s="5" t="s">
        <v>66</v>
      </c>
      <c r="D21" s="5" t="s">
        <v>1107</v>
      </c>
      <c r="E21" s="5" t="s">
        <v>1108</v>
      </c>
      <c r="F21" s="5" t="s">
        <v>1109</v>
      </c>
      <c r="G21" s="5" t="s">
        <v>1110</v>
      </c>
      <c r="J21" s="5" t="s">
        <v>1619</v>
      </c>
    </row>
    <row r="22" spans="1:10">
      <c r="A22" s="5">
        <v>21</v>
      </c>
      <c r="B22" s="5" t="s">
        <v>1037</v>
      </c>
      <c r="C22" s="5" t="s">
        <v>66</v>
      </c>
      <c r="D22" s="5" t="s">
        <v>1111</v>
      </c>
      <c r="E22" s="5" t="s">
        <v>1112</v>
      </c>
      <c r="F22" s="5" t="s">
        <v>1113</v>
      </c>
      <c r="G22" s="5" t="s">
        <v>1049</v>
      </c>
      <c r="J22" s="5" t="s">
        <v>1619</v>
      </c>
    </row>
    <row r="23" spans="1:10">
      <c r="A23" s="5">
        <v>22</v>
      </c>
      <c r="B23" s="5" t="s">
        <v>1037</v>
      </c>
      <c r="C23" s="5" t="s">
        <v>66</v>
      </c>
      <c r="D23" s="5" t="s">
        <v>1114</v>
      </c>
      <c r="E23" s="5" t="s">
        <v>1115</v>
      </c>
      <c r="F23" s="5" t="s">
        <v>1116</v>
      </c>
      <c r="G23" s="5" t="s">
        <v>1117</v>
      </c>
      <c r="J23" s="5" t="s">
        <v>1619</v>
      </c>
    </row>
    <row r="24" spans="1:10">
      <c r="A24" s="5">
        <v>23</v>
      </c>
      <c r="B24" s="5" t="s">
        <v>1037</v>
      </c>
      <c r="C24" s="5" t="s">
        <v>66</v>
      </c>
      <c r="D24" s="5" t="s">
        <v>1118</v>
      </c>
      <c r="E24" s="5" t="s">
        <v>1119</v>
      </c>
      <c r="F24" s="5" t="s">
        <v>1120</v>
      </c>
      <c r="G24" s="5" t="s">
        <v>1121</v>
      </c>
      <c r="J24" s="5" t="s">
        <v>1619</v>
      </c>
    </row>
    <row r="25" spans="1:10">
      <c r="A25" s="5">
        <v>24</v>
      </c>
      <c r="B25" s="5" t="s">
        <v>1037</v>
      </c>
      <c r="C25" s="5" t="s">
        <v>66</v>
      </c>
      <c r="D25" s="5" t="s">
        <v>1122</v>
      </c>
      <c r="E25" s="5" t="s">
        <v>1123</v>
      </c>
      <c r="F25" s="5" t="s">
        <v>1124</v>
      </c>
      <c r="G25" s="5" t="s">
        <v>1041</v>
      </c>
      <c r="J25" s="5" t="s">
        <v>1619</v>
      </c>
    </row>
    <row r="26" spans="1:10">
      <c r="A26" s="5">
        <v>25</v>
      </c>
      <c r="B26" s="5" t="s">
        <v>1037</v>
      </c>
      <c r="C26" s="5" t="s">
        <v>66</v>
      </c>
      <c r="D26" s="5" t="s">
        <v>1125</v>
      </c>
      <c r="E26" s="5" t="s">
        <v>1126</v>
      </c>
      <c r="F26" s="5" t="s">
        <v>1127</v>
      </c>
      <c r="G26" s="5" t="s">
        <v>1045</v>
      </c>
      <c r="J26" s="5" t="s">
        <v>1619</v>
      </c>
    </row>
    <row r="27" spans="1:10">
      <c r="A27" s="5">
        <v>26</v>
      </c>
      <c r="B27" s="5" t="s">
        <v>1037</v>
      </c>
      <c r="C27" s="5" t="s">
        <v>66</v>
      </c>
      <c r="D27" s="5" t="s">
        <v>1128</v>
      </c>
      <c r="E27" s="5" t="s">
        <v>1129</v>
      </c>
      <c r="F27" s="5" t="s">
        <v>1130</v>
      </c>
      <c r="G27" s="5" t="s">
        <v>1041</v>
      </c>
      <c r="J27" s="5" t="s">
        <v>1619</v>
      </c>
    </row>
    <row r="28" spans="1:10">
      <c r="A28" s="5">
        <v>27</v>
      </c>
      <c r="B28" s="5" t="s">
        <v>1037</v>
      </c>
      <c r="C28" s="5" t="s">
        <v>66</v>
      </c>
      <c r="D28" s="5" t="s">
        <v>1131</v>
      </c>
      <c r="E28" s="5" t="s">
        <v>1132</v>
      </c>
      <c r="F28" s="5" t="s">
        <v>1133</v>
      </c>
      <c r="G28" s="5" t="s">
        <v>1049</v>
      </c>
      <c r="H28" s="5" t="s">
        <v>1134</v>
      </c>
      <c r="J28" s="5" t="s">
        <v>1619</v>
      </c>
    </row>
    <row r="29" spans="1:10">
      <c r="A29" s="5">
        <v>28</v>
      </c>
      <c r="B29" s="5" t="s">
        <v>1037</v>
      </c>
      <c r="C29" s="5" t="s">
        <v>66</v>
      </c>
      <c r="D29" s="5" t="s">
        <v>1135</v>
      </c>
      <c r="E29" s="5" t="s">
        <v>1136</v>
      </c>
      <c r="F29" s="5" t="s">
        <v>1137</v>
      </c>
      <c r="G29" s="5" t="s">
        <v>1138</v>
      </c>
      <c r="J29" s="5" t="s">
        <v>1619</v>
      </c>
    </row>
    <row r="30" spans="1:10">
      <c r="A30" s="5">
        <v>29</v>
      </c>
      <c r="B30" s="5" t="s">
        <v>1037</v>
      </c>
      <c r="C30" s="5" t="s">
        <v>66</v>
      </c>
      <c r="D30" s="5" t="s">
        <v>1139</v>
      </c>
      <c r="E30" s="5" t="s">
        <v>1140</v>
      </c>
      <c r="F30" s="5" t="s">
        <v>1141</v>
      </c>
      <c r="G30" s="5" t="s">
        <v>1142</v>
      </c>
      <c r="J30" s="5" t="s">
        <v>1619</v>
      </c>
    </row>
    <row r="31" spans="1:10">
      <c r="A31" s="5">
        <v>30</v>
      </c>
      <c r="B31" s="5" t="s">
        <v>1037</v>
      </c>
      <c r="C31" s="5" t="s">
        <v>66</v>
      </c>
      <c r="D31" s="5" t="s">
        <v>1143</v>
      </c>
      <c r="E31" s="5" t="s">
        <v>1144</v>
      </c>
      <c r="F31" s="5" t="s">
        <v>1145</v>
      </c>
      <c r="G31" s="5" t="s">
        <v>1146</v>
      </c>
      <c r="J31" s="5" t="s">
        <v>1619</v>
      </c>
    </row>
    <row r="32" spans="1:10">
      <c r="A32" s="5">
        <v>31</v>
      </c>
      <c r="B32" s="5" t="s">
        <v>1037</v>
      </c>
      <c r="C32" s="5" t="s">
        <v>66</v>
      </c>
      <c r="D32" s="5" t="s">
        <v>1147</v>
      </c>
      <c r="E32" s="5" t="s">
        <v>1148</v>
      </c>
      <c r="F32" s="5" t="s">
        <v>1149</v>
      </c>
      <c r="G32" s="5" t="s">
        <v>1071</v>
      </c>
      <c r="J32" s="5" t="s">
        <v>1619</v>
      </c>
    </row>
    <row r="33" spans="1:10">
      <c r="A33" s="5">
        <v>32</v>
      </c>
      <c r="B33" s="5" t="s">
        <v>1037</v>
      </c>
      <c r="C33" s="5" t="s">
        <v>66</v>
      </c>
      <c r="D33" s="5" t="s">
        <v>1150</v>
      </c>
      <c r="E33" s="5" t="s">
        <v>1151</v>
      </c>
      <c r="F33" s="5" t="s">
        <v>1152</v>
      </c>
      <c r="G33" s="5" t="s">
        <v>1153</v>
      </c>
      <c r="J33" s="5" t="s">
        <v>1619</v>
      </c>
    </row>
    <row r="34" spans="1:10">
      <c r="A34" s="5">
        <v>33</v>
      </c>
      <c r="B34" s="5" t="s">
        <v>1037</v>
      </c>
      <c r="C34" s="5" t="s">
        <v>66</v>
      </c>
      <c r="D34" s="5" t="s">
        <v>1154</v>
      </c>
      <c r="E34" s="5" t="s">
        <v>1155</v>
      </c>
      <c r="F34" s="5" t="s">
        <v>1156</v>
      </c>
      <c r="G34" s="5" t="s">
        <v>1057</v>
      </c>
      <c r="J34" s="5" t="s">
        <v>1619</v>
      </c>
    </row>
    <row r="35" spans="1:10">
      <c r="A35" s="5">
        <v>34</v>
      </c>
      <c r="B35" s="5" t="s">
        <v>1037</v>
      </c>
      <c r="C35" s="5" t="s">
        <v>66</v>
      </c>
      <c r="D35" s="5" t="s">
        <v>1157</v>
      </c>
      <c r="E35" s="5" t="s">
        <v>1158</v>
      </c>
      <c r="F35" s="5" t="s">
        <v>1159</v>
      </c>
      <c r="G35" s="5" t="s">
        <v>1049</v>
      </c>
      <c r="J35" s="5" t="s">
        <v>1619</v>
      </c>
    </row>
    <row r="36" spans="1:10">
      <c r="A36" s="5">
        <v>35</v>
      </c>
      <c r="B36" s="5" t="s">
        <v>1037</v>
      </c>
      <c r="C36" s="5" t="s">
        <v>66</v>
      </c>
      <c r="D36" s="5" t="s">
        <v>1160</v>
      </c>
      <c r="E36" s="5" t="s">
        <v>1161</v>
      </c>
      <c r="F36" s="5" t="s">
        <v>1162</v>
      </c>
      <c r="G36" s="5" t="s">
        <v>1106</v>
      </c>
      <c r="J36" s="5" t="s">
        <v>1619</v>
      </c>
    </row>
    <row r="37" spans="1:10">
      <c r="A37" s="5">
        <v>36</v>
      </c>
      <c r="B37" s="5" t="s">
        <v>1037</v>
      </c>
      <c r="C37" s="5" t="s">
        <v>66</v>
      </c>
      <c r="D37" s="5" t="s">
        <v>1163</v>
      </c>
      <c r="E37" s="5" t="s">
        <v>1164</v>
      </c>
      <c r="F37" s="5" t="s">
        <v>1165</v>
      </c>
      <c r="G37" s="5" t="s">
        <v>1041</v>
      </c>
      <c r="H37" s="5" t="s">
        <v>1166</v>
      </c>
      <c r="J37" s="5" t="s">
        <v>1619</v>
      </c>
    </row>
    <row r="38" spans="1:10">
      <c r="A38" s="5">
        <v>37</v>
      </c>
      <c r="B38" s="5" t="s">
        <v>1037</v>
      </c>
      <c r="C38" s="5" t="s">
        <v>66</v>
      </c>
      <c r="D38" s="5" t="s">
        <v>1167</v>
      </c>
      <c r="E38" s="5" t="s">
        <v>1168</v>
      </c>
      <c r="F38" s="5" t="s">
        <v>1169</v>
      </c>
      <c r="G38" s="5" t="s">
        <v>1082</v>
      </c>
      <c r="J38" s="5" t="s">
        <v>1619</v>
      </c>
    </row>
    <row r="39" spans="1:10">
      <c r="A39" s="5">
        <v>38</v>
      </c>
      <c r="B39" s="5" t="s">
        <v>1037</v>
      </c>
      <c r="C39" s="5" t="s">
        <v>66</v>
      </c>
      <c r="D39" s="5" t="s">
        <v>1170</v>
      </c>
      <c r="E39" s="5" t="s">
        <v>1171</v>
      </c>
      <c r="F39" s="5" t="s">
        <v>1172</v>
      </c>
      <c r="G39" s="5" t="s">
        <v>1045</v>
      </c>
      <c r="J39" s="5" t="s">
        <v>1619</v>
      </c>
    </row>
    <row r="40" spans="1:10">
      <c r="A40" s="5">
        <v>39</v>
      </c>
      <c r="B40" s="5" t="s">
        <v>1037</v>
      </c>
      <c r="C40" s="5" t="s">
        <v>66</v>
      </c>
      <c r="D40" s="5" t="s">
        <v>1173</v>
      </c>
      <c r="E40" s="5" t="s">
        <v>1174</v>
      </c>
      <c r="F40" s="5" t="s">
        <v>1175</v>
      </c>
      <c r="G40" s="5" t="s">
        <v>1082</v>
      </c>
      <c r="J40" s="5" t="s">
        <v>1619</v>
      </c>
    </row>
    <row r="41" spans="1:10">
      <c r="A41" s="5">
        <v>40</v>
      </c>
      <c r="B41" s="5" t="s">
        <v>1037</v>
      </c>
      <c r="C41" s="5" t="s">
        <v>66</v>
      </c>
      <c r="D41" s="5" t="s">
        <v>1176</v>
      </c>
      <c r="E41" s="5" t="s">
        <v>1177</v>
      </c>
      <c r="F41" s="5" t="s">
        <v>1178</v>
      </c>
      <c r="G41" s="5" t="s">
        <v>1179</v>
      </c>
      <c r="J41" s="5" t="s">
        <v>1619</v>
      </c>
    </row>
    <row r="42" spans="1:10">
      <c r="A42" s="5">
        <v>41</v>
      </c>
      <c r="B42" s="5" t="s">
        <v>1037</v>
      </c>
      <c r="C42" s="5" t="s">
        <v>66</v>
      </c>
      <c r="D42" s="5" t="s">
        <v>1180</v>
      </c>
      <c r="E42" s="5" t="s">
        <v>1181</v>
      </c>
      <c r="F42" s="5" t="s">
        <v>1182</v>
      </c>
      <c r="G42" s="5" t="s">
        <v>1041</v>
      </c>
      <c r="J42" s="5" t="s">
        <v>1619</v>
      </c>
    </row>
    <row r="43" spans="1:10">
      <c r="A43" s="5">
        <v>42</v>
      </c>
      <c r="B43" s="5" t="s">
        <v>1037</v>
      </c>
      <c r="C43" s="5" t="s">
        <v>66</v>
      </c>
      <c r="D43" s="5" t="s">
        <v>1183</v>
      </c>
      <c r="E43" s="5" t="s">
        <v>1184</v>
      </c>
      <c r="F43" s="5" t="s">
        <v>1185</v>
      </c>
      <c r="G43" s="5" t="s">
        <v>1057</v>
      </c>
      <c r="J43" s="5" t="s">
        <v>1619</v>
      </c>
    </row>
    <row r="44" spans="1:10">
      <c r="A44" s="5">
        <v>43</v>
      </c>
      <c r="B44" s="5" t="s">
        <v>1037</v>
      </c>
      <c r="C44" s="5" t="s">
        <v>66</v>
      </c>
      <c r="D44" s="5" t="s">
        <v>1186</v>
      </c>
      <c r="E44" s="5" t="s">
        <v>1187</v>
      </c>
      <c r="F44" s="5" t="s">
        <v>1074</v>
      </c>
      <c r="G44" s="5" t="s">
        <v>1188</v>
      </c>
      <c r="H44" s="5" t="s">
        <v>1189</v>
      </c>
      <c r="J44" s="5" t="s">
        <v>1619</v>
      </c>
    </row>
    <row r="45" spans="1:10">
      <c r="A45" s="5">
        <v>44</v>
      </c>
      <c r="B45" s="5" t="s">
        <v>1037</v>
      </c>
      <c r="C45" s="5" t="s">
        <v>66</v>
      </c>
      <c r="D45" s="5" t="s">
        <v>1190</v>
      </c>
      <c r="E45" s="5" t="s">
        <v>1191</v>
      </c>
      <c r="F45" s="5" t="s">
        <v>1192</v>
      </c>
      <c r="G45" s="5" t="s">
        <v>1082</v>
      </c>
      <c r="J45" s="5" t="s">
        <v>1619</v>
      </c>
    </row>
    <row r="46" spans="1:10">
      <c r="A46" s="5">
        <v>45</v>
      </c>
      <c r="B46" s="5" t="s">
        <v>1037</v>
      </c>
      <c r="C46" s="5" t="s">
        <v>66</v>
      </c>
      <c r="D46" s="5" t="s">
        <v>1193</v>
      </c>
      <c r="E46" s="5" t="s">
        <v>1194</v>
      </c>
      <c r="F46" s="5" t="s">
        <v>1195</v>
      </c>
      <c r="G46" s="5" t="s">
        <v>1196</v>
      </c>
      <c r="J46" s="5" t="s">
        <v>1619</v>
      </c>
    </row>
    <row r="47" spans="1:10">
      <c r="A47" s="5">
        <v>46</v>
      </c>
      <c r="B47" s="5" t="s">
        <v>1037</v>
      </c>
      <c r="C47" s="5" t="s">
        <v>66</v>
      </c>
      <c r="D47" s="5" t="s">
        <v>1197</v>
      </c>
      <c r="E47" s="5" t="s">
        <v>1198</v>
      </c>
      <c r="F47" s="5" t="s">
        <v>1199</v>
      </c>
      <c r="G47" s="5" t="s">
        <v>1049</v>
      </c>
      <c r="J47" s="5" t="s">
        <v>1619</v>
      </c>
    </row>
    <row r="48" spans="1:10">
      <c r="A48" s="5">
        <v>47</v>
      </c>
      <c r="B48" s="5" t="s">
        <v>1037</v>
      </c>
      <c r="C48" s="5" t="s">
        <v>66</v>
      </c>
      <c r="D48" s="5" t="s">
        <v>1200</v>
      </c>
      <c r="E48" s="5" t="s">
        <v>1201</v>
      </c>
      <c r="F48" s="5" t="s">
        <v>1202</v>
      </c>
      <c r="G48" s="5" t="s">
        <v>1138</v>
      </c>
      <c r="J48" s="5" t="s">
        <v>1619</v>
      </c>
    </row>
    <row r="49" spans="1:10">
      <c r="A49" s="5">
        <v>48</v>
      </c>
      <c r="B49" s="5" t="s">
        <v>1037</v>
      </c>
      <c r="C49" s="5" t="s">
        <v>66</v>
      </c>
      <c r="D49" s="5" t="s">
        <v>1203</v>
      </c>
      <c r="E49" s="5" t="s">
        <v>1204</v>
      </c>
      <c r="F49" s="5" t="s">
        <v>1205</v>
      </c>
      <c r="G49" s="5" t="s">
        <v>1138</v>
      </c>
      <c r="J49" s="5" t="s">
        <v>1619</v>
      </c>
    </row>
    <row r="50" spans="1:10">
      <c r="A50" s="5">
        <v>49</v>
      </c>
      <c r="B50" s="5" t="s">
        <v>1037</v>
      </c>
      <c r="C50" s="5" t="s">
        <v>66</v>
      </c>
      <c r="D50" s="5" t="s">
        <v>1206</v>
      </c>
      <c r="E50" s="5" t="s">
        <v>1207</v>
      </c>
      <c r="F50" s="5" t="s">
        <v>1208</v>
      </c>
      <c r="G50" s="5" t="s">
        <v>1053</v>
      </c>
      <c r="J50" s="5" t="s">
        <v>1619</v>
      </c>
    </row>
    <row r="51" spans="1:10">
      <c r="A51" s="5">
        <v>50</v>
      </c>
      <c r="B51" s="5" t="s">
        <v>1037</v>
      </c>
      <c r="C51" s="5" t="s">
        <v>66</v>
      </c>
      <c r="D51" s="5" t="s">
        <v>1209</v>
      </c>
      <c r="E51" s="5" t="s">
        <v>1210</v>
      </c>
      <c r="F51" s="5" t="s">
        <v>1211</v>
      </c>
      <c r="G51" s="5" t="s">
        <v>1138</v>
      </c>
      <c r="J51" s="5" t="s">
        <v>1619</v>
      </c>
    </row>
    <row r="52" spans="1:10">
      <c r="A52" s="5">
        <v>51</v>
      </c>
      <c r="B52" s="5" t="s">
        <v>1037</v>
      </c>
      <c r="C52" s="5" t="s">
        <v>66</v>
      </c>
      <c r="D52" s="5" t="s">
        <v>1212</v>
      </c>
      <c r="E52" s="5" t="s">
        <v>1213</v>
      </c>
      <c r="F52" s="5" t="s">
        <v>1214</v>
      </c>
      <c r="G52" s="5" t="s">
        <v>1138</v>
      </c>
      <c r="J52" s="5" t="s">
        <v>1619</v>
      </c>
    </row>
    <row r="53" spans="1:10">
      <c r="A53" s="5">
        <v>52</v>
      </c>
      <c r="B53" s="5" t="s">
        <v>1037</v>
      </c>
      <c r="C53" s="5" t="s">
        <v>66</v>
      </c>
      <c r="D53" s="5" t="s">
        <v>1215</v>
      </c>
      <c r="E53" s="5" t="s">
        <v>1216</v>
      </c>
      <c r="F53" s="5" t="s">
        <v>1217</v>
      </c>
      <c r="G53" s="5" t="s">
        <v>1110</v>
      </c>
      <c r="J53" s="5" t="s">
        <v>1619</v>
      </c>
    </row>
    <row r="54" spans="1:10">
      <c r="A54" s="5">
        <v>53</v>
      </c>
      <c r="B54" s="5" t="s">
        <v>1037</v>
      </c>
      <c r="C54" s="5" t="s">
        <v>66</v>
      </c>
      <c r="D54" s="5" t="s">
        <v>1218</v>
      </c>
      <c r="E54" s="5" t="s">
        <v>1219</v>
      </c>
      <c r="F54" s="5" t="s">
        <v>1220</v>
      </c>
      <c r="G54" s="5" t="s">
        <v>1110</v>
      </c>
      <c r="J54" s="5" t="s">
        <v>1619</v>
      </c>
    </row>
    <row r="55" spans="1:10">
      <c r="A55" s="5">
        <v>54</v>
      </c>
      <c r="B55" s="5" t="s">
        <v>1037</v>
      </c>
      <c r="C55" s="5" t="s">
        <v>66</v>
      </c>
      <c r="D55" s="5" t="s">
        <v>1221</v>
      </c>
      <c r="E55" s="5" t="s">
        <v>1222</v>
      </c>
      <c r="F55" s="5" t="s">
        <v>1223</v>
      </c>
      <c r="G55" s="5" t="s">
        <v>1041</v>
      </c>
      <c r="J55" s="5" t="s">
        <v>1619</v>
      </c>
    </row>
    <row r="56" spans="1:10">
      <c r="A56" s="5">
        <v>55</v>
      </c>
      <c r="B56" s="5" t="s">
        <v>1037</v>
      </c>
      <c r="C56" s="5" t="s">
        <v>66</v>
      </c>
      <c r="D56" s="5" t="s">
        <v>1224</v>
      </c>
      <c r="E56" s="5" t="s">
        <v>1225</v>
      </c>
      <c r="F56" s="5" t="s">
        <v>1226</v>
      </c>
      <c r="G56" s="5" t="s">
        <v>1227</v>
      </c>
      <c r="J56" s="5" t="s">
        <v>1619</v>
      </c>
    </row>
    <row r="57" spans="1:10">
      <c r="A57" s="5">
        <v>56</v>
      </c>
      <c r="B57" s="5" t="s">
        <v>1037</v>
      </c>
      <c r="C57" s="5" t="s">
        <v>66</v>
      </c>
      <c r="D57" s="5" t="s">
        <v>1228</v>
      </c>
      <c r="E57" s="5" t="s">
        <v>1229</v>
      </c>
      <c r="F57" s="5" t="s">
        <v>1230</v>
      </c>
      <c r="G57" s="5" t="s">
        <v>1231</v>
      </c>
      <c r="J57" s="5" t="s">
        <v>1619</v>
      </c>
    </row>
    <row r="58" spans="1:10">
      <c r="A58" s="5">
        <v>57</v>
      </c>
      <c r="B58" s="5" t="s">
        <v>1037</v>
      </c>
      <c r="C58" s="5" t="s">
        <v>66</v>
      </c>
      <c r="D58" s="5" t="s">
        <v>1232</v>
      </c>
      <c r="E58" s="5" t="s">
        <v>1233</v>
      </c>
      <c r="F58" s="5" t="s">
        <v>1234</v>
      </c>
      <c r="G58" s="5" t="s">
        <v>1235</v>
      </c>
      <c r="J58" s="5" t="s">
        <v>1619</v>
      </c>
    </row>
    <row r="59" spans="1:10">
      <c r="A59" s="5">
        <v>58</v>
      </c>
      <c r="B59" s="5" t="s">
        <v>1037</v>
      </c>
      <c r="C59" s="5" t="s">
        <v>66</v>
      </c>
      <c r="D59" s="5" t="s">
        <v>1236</v>
      </c>
      <c r="E59" s="5" t="s">
        <v>1237</v>
      </c>
      <c r="F59" s="5" t="s">
        <v>1238</v>
      </c>
      <c r="G59" s="5" t="s">
        <v>1121</v>
      </c>
      <c r="J59" s="5" t="s">
        <v>1619</v>
      </c>
    </row>
    <row r="60" spans="1:10">
      <c r="A60" s="5">
        <v>59</v>
      </c>
      <c r="B60" s="5" t="s">
        <v>1037</v>
      </c>
      <c r="C60" s="5" t="s">
        <v>66</v>
      </c>
      <c r="D60" s="5" t="s">
        <v>1239</v>
      </c>
      <c r="E60" s="5" t="s">
        <v>1240</v>
      </c>
      <c r="F60" s="5" t="s">
        <v>1241</v>
      </c>
      <c r="G60" s="5" t="s">
        <v>1057</v>
      </c>
      <c r="J60" s="5" t="s">
        <v>1619</v>
      </c>
    </row>
    <row r="61" spans="1:10">
      <c r="A61" s="5">
        <v>60</v>
      </c>
      <c r="B61" s="5" t="s">
        <v>1037</v>
      </c>
      <c r="C61" s="5" t="s">
        <v>66</v>
      </c>
      <c r="D61" s="5" t="s">
        <v>1242</v>
      </c>
      <c r="E61" s="5" t="s">
        <v>1243</v>
      </c>
      <c r="F61" s="5" t="s">
        <v>1244</v>
      </c>
      <c r="G61" s="5" t="s">
        <v>1245</v>
      </c>
      <c r="J61" s="5" t="s">
        <v>1619</v>
      </c>
    </row>
    <row r="62" spans="1:10">
      <c r="A62" s="5">
        <v>61</v>
      </c>
      <c r="B62" s="5" t="s">
        <v>1037</v>
      </c>
      <c r="C62" s="5" t="s">
        <v>66</v>
      </c>
      <c r="D62" s="5" t="s">
        <v>1246</v>
      </c>
      <c r="E62" s="5" t="s">
        <v>1247</v>
      </c>
      <c r="F62" s="5" t="s">
        <v>1248</v>
      </c>
      <c r="G62" s="5" t="s">
        <v>1249</v>
      </c>
      <c r="J62" s="5" t="s">
        <v>1619</v>
      </c>
    </row>
    <row r="63" spans="1:10">
      <c r="A63" s="5">
        <v>62</v>
      </c>
      <c r="B63" s="5" t="s">
        <v>1037</v>
      </c>
      <c r="C63" s="5" t="s">
        <v>66</v>
      </c>
      <c r="D63" s="5" t="s">
        <v>1250</v>
      </c>
      <c r="E63" s="5" t="s">
        <v>1251</v>
      </c>
      <c r="F63" s="5" t="s">
        <v>1252</v>
      </c>
      <c r="G63" s="5" t="s">
        <v>1057</v>
      </c>
      <c r="J63" s="5" t="s">
        <v>1619</v>
      </c>
    </row>
    <row r="64" spans="1:10">
      <c r="A64" s="5">
        <v>63</v>
      </c>
      <c r="B64" s="5" t="s">
        <v>1037</v>
      </c>
      <c r="C64" s="5" t="s">
        <v>66</v>
      </c>
      <c r="D64" s="5" t="s">
        <v>1253</v>
      </c>
      <c r="E64" s="5" t="s">
        <v>1254</v>
      </c>
      <c r="F64" s="5" t="s">
        <v>1255</v>
      </c>
      <c r="G64" s="5" t="s">
        <v>1256</v>
      </c>
      <c r="J64" s="5" t="s">
        <v>1619</v>
      </c>
    </row>
    <row r="65" spans="1:10">
      <c r="A65" s="5">
        <v>64</v>
      </c>
      <c r="B65" s="5" t="s">
        <v>1037</v>
      </c>
      <c r="C65" s="5" t="s">
        <v>66</v>
      </c>
      <c r="D65" s="5" t="s">
        <v>1257</v>
      </c>
      <c r="E65" s="5" t="s">
        <v>1258</v>
      </c>
      <c r="F65" s="5" t="s">
        <v>1259</v>
      </c>
      <c r="G65" s="5" t="s">
        <v>1049</v>
      </c>
      <c r="J65" s="5" t="s">
        <v>1619</v>
      </c>
    </row>
    <row r="66" spans="1:10">
      <c r="A66" s="5">
        <v>65</v>
      </c>
      <c r="B66" s="5" t="s">
        <v>1037</v>
      </c>
      <c r="C66" s="5" t="s">
        <v>66</v>
      </c>
      <c r="D66" s="5" t="s">
        <v>1260</v>
      </c>
      <c r="E66" s="5" t="s">
        <v>1261</v>
      </c>
      <c r="F66" s="5" t="s">
        <v>1262</v>
      </c>
      <c r="G66" s="5" t="s">
        <v>1067</v>
      </c>
      <c r="J66" s="5" t="s">
        <v>1619</v>
      </c>
    </row>
    <row r="67" spans="1:10">
      <c r="A67" s="5">
        <v>66</v>
      </c>
      <c r="B67" s="5" t="s">
        <v>1037</v>
      </c>
      <c r="C67" s="5" t="s">
        <v>66</v>
      </c>
      <c r="D67" s="5" t="s">
        <v>1263</v>
      </c>
      <c r="E67" s="5" t="s">
        <v>1264</v>
      </c>
      <c r="F67" s="5" t="s">
        <v>1265</v>
      </c>
      <c r="G67" s="5" t="s">
        <v>1049</v>
      </c>
      <c r="J67" s="5" t="s">
        <v>1619</v>
      </c>
    </row>
    <row r="68" spans="1:10">
      <c r="A68" s="5">
        <v>67</v>
      </c>
      <c r="B68" s="5" t="s">
        <v>1037</v>
      </c>
      <c r="C68" s="5" t="s">
        <v>66</v>
      </c>
      <c r="D68" s="5" t="s">
        <v>1266</v>
      </c>
      <c r="E68" s="5" t="s">
        <v>1267</v>
      </c>
      <c r="F68" s="5" t="s">
        <v>1268</v>
      </c>
      <c r="G68" s="5" t="s">
        <v>1142</v>
      </c>
      <c r="J68" s="5" t="s">
        <v>1619</v>
      </c>
    </row>
    <row r="69" spans="1:10">
      <c r="A69" s="5">
        <v>68</v>
      </c>
      <c r="B69" s="5" t="s">
        <v>1037</v>
      </c>
      <c r="C69" s="5" t="s">
        <v>66</v>
      </c>
      <c r="D69" s="5" t="s">
        <v>1269</v>
      </c>
      <c r="E69" s="5" t="s">
        <v>1270</v>
      </c>
      <c r="F69" s="5" t="s">
        <v>1271</v>
      </c>
      <c r="G69" s="5" t="s">
        <v>1057</v>
      </c>
      <c r="J69" s="5" t="s">
        <v>1619</v>
      </c>
    </row>
    <row r="70" spans="1:10">
      <c r="A70" s="5">
        <v>69</v>
      </c>
      <c r="B70" s="5" t="s">
        <v>1037</v>
      </c>
      <c r="C70" s="5" t="s">
        <v>66</v>
      </c>
      <c r="D70" s="5" t="s">
        <v>1272</v>
      </c>
      <c r="E70" s="5" t="s">
        <v>1273</v>
      </c>
      <c r="F70" s="5" t="s">
        <v>1274</v>
      </c>
      <c r="G70" s="5" t="s">
        <v>1235</v>
      </c>
      <c r="J70" s="5" t="s">
        <v>1619</v>
      </c>
    </row>
    <row r="71" spans="1:10">
      <c r="A71" s="5">
        <v>70</v>
      </c>
      <c r="B71" s="5" t="s">
        <v>1037</v>
      </c>
      <c r="C71" s="5" t="s">
        <v>66</v>
      </c>
      <c r="D71" s="5" t="s">
        <v>1275</v>
      </c>
      <c r="E71" s="5" t="s">
        <v>1276</v>
      </c>
      <c r="F71" s="5" t="s">
        <v>1277</v>
      </c>
      <c r="G71" s="5" t="s">
        <v>1227</v>
      </c>
      <c r="J71" s="5" t="s">
        <v>1619</v>
      </c>
    </row>
    <row r="72" spans="1:10">
      <c r="A72" s="5">
        <v>71</v>
      </c>
      <c r="B72" s="5" t="s">
        <v>1037</v>
      </c>
      <c r="C72" s="5" t="s">
        <v>66</v>
      </c>
      <c r="D72" s="5" t="s">
        <v>1278</v>
      </c>
      <c r="E72" s="5" t="s">
        <v>1279</v>
      </c>
      <c r="F72" s="5" t="s">
        <v>1280</v>
      </c>
      <c r="G72" s="5" t="s">
        <v>1045</v>
      </c>
      <c r="J72" s="5" t="s">
        <v>1619</v>
      </c>
    </row>
    <row r="73" spans="1:10">
      <c r="A73" s="5">
        <v>72</v>
      </c>
      <c r="B73" s="5" t="s">
        <v>1037</v>
      </c>
      <c r="C73" s="5" t="s">
        <v>66</v>
      </c>
      <c r="D73" s="5" t="s">
        <v>1283</v>
      </c>
      <c r="E73" s="5" t="s">
        <v>1284</v>
      </c>
      <c r="F73" s="5" t="s">
        <v>1285</v>
      </c>
      <c r="G73" s="5" t="s">
        <v>1049</v>
      </c>
      <c r="J73" s="5" t="s">
        <v>1619</v>
      </c>
    </row>
    <row r="74" spans="1:10">
      <c r="A74" s="5">
        <v>73</v>
      </c>
      <c r="B74" s="5" t="s">
        <v>1037</v>
      </c>
      <c r="C74" s="5" t="s">
        <v>66</v>
      </c>
      <c r="D74" s="5" t="s">
        <v>1286</v>
      </c>
      <c r="E74" s="5" t="s">
        <v>1287</v>
      </c>
      <c r="F74" s="5" t="s">
        <v>1288</v>
      </c>
      <c r="G74" s="5" t="s">
        <v>1227</v>
      </c>
      <c r="J74" s="5" t="s">
        <v>1619</v>
      </c>
    </row>
    <row r="75" spans="1:10">
      <c r="A75" s="5">
        <v>74</v>
      </c>
      <c r="B75" s="5" t="s">
        <v>1037</v>
      </c>
      <c r="C75" s="5" t="s">
        <v>66</v>
      </c>
      <c r="D75" s="5" t="s">
        <v>1289</v>
      </c>
      <c r="E75" s="5" t="s">
        <v>1290</v>
      </c>
      <c r="F75" s="5" t="s">
        <v>1291</v>
      </c>
      <c r="G75" s="5" t="s">
        <v>1045</v>
      </c>
      <c r="I75" s="5" t="s">
        <v>1292</v>
      </c>
      <c r="J75" s="5" t="s">
        <v>1619</v>
      </c>
    </row>
    <row r="76" spans="1:10">
      <c r="A76" s="5">
        <v>75</v>
      </c>
      <c r="B76" s="5" t="s">
        <v>1037</v>
      </c>
      <c r="C76" s="5" t="s">
        <v>66</v>
      </c>
      <c r="D76" s="5" t="s">
        <v>1293</v>
      </c>
      <c r="E76" s="5" t="s">
        <v>1294</v>
      </c>
      <c r="F76" s="5" t="s">
        <v>1295</v>
      </c>
      <c r="G76" s="5" t="s">
        <v>1057</v>
      </c>
      <c r="J76" s="5" t="s">
        <v>1619</v>
      </c>
    </row>
    <row r="77" spans="1:10">
      <c r="A77" s="5">
        <v>76</v>
      </c>
      <c r="B77" s="5" t="s">
        <v>1037</v>
      </c>
      <c r="C77" s="5" t="s">
        <v>66</v>
      </c>
      <c r="D77" s="5" t="s">
        <v>1296</v>
      </c>
      <c r="E77" s="5" t="s">
        <v>1297</v>
      </c>
      <c r="F77" s="5" t="s">
        <v>1298</v>
      </c>
      <c r="G77" s="5" t="s">
        <v>1049</v>
      </c>
      <c r="J77" s="5" t="s">
        <v>1619</v>
      </c>
    </row>
    <row r="78" spans="1:10">
      <c r="A78" s="5">
        <v>77</v>
      </c>
      <c r="B78" s="5" t="s">
        <v>1037</v>
      </c>
      <c r="C78" s="5" t="s">
        <v>66</v>
      </c>
      <c r="D78" s="5" t="s">
        <v>1299</v>
      </c>
      <c r="E78" s="5" t="s">
        <v>1300</v>
      </c>
      <c r="F78" s="5" t="s">
        <v>1301</v>
      </c>
      <c r="G78" s="5" t="s">
        <v>1053</v>
      </c>
      <c r="J78" s="5" t="s">
        <v>1619</v>
      </c>
    </row>
    <row r="79" spans="1:10">
      <c r="A79" s="5">
        <v>78</v>
      </c>
      <c r="B79" s="5" t="s">
        <v>1037</v>
      </c>
      <c r="C79" s="5" t="s">
        <v>66</v>
      </c>
      <c r="D79" s="5" t="s">
        <v>1302</v>
      </c>
      <c r="E79" s="5" t="s">
        <v>1303</v>
      </c>
      <c r="F79" s="5" t="s">
        <v>1304</v>
      </c>
      <c r="G79" s="5" t="s">
        <v>1196</v>
      </c>
      <c r="J79" s="5" t="s">
        <v>1619</v>
      </c>
    </row>
    <row r="80" spans="1:10">
      <c r="A80" s="5">
        <v>79</v>
      </c>
      <c r="B80" s="5" t="s">
        <v>1037</v>
      </c>
      <c r="C80" s="5" t="s">
        <v>66</v>
      </c>
      <c r="D80" s="5" t="s">
        <v>1305</v>
      </c>
      <c r="E80" s="5" t="s">
        <v>1306</v>
      </c>
      <c r="F80" s="5" t="s">
        <v>1307</v>
      </c>
      <c r="G80" s="5" t="s">
        <v>1049</v>
      </c>
      <c r="J80" s="5" t="s">
        <v>1619</v>
      </c>
    </row>
    <row r="81" spans="1:10">
      <c r="A81" s="5">
        <v>80</v>
      </c>
      <c r="B81" s="5" t="s">
        <v>1037</v>
      </c>
      <c r="C81" s="5" t="s">
        <v>66</v>
      </c>
      <c r="D81" s="5" t="s">
        <v>1308</v>
      </c>
      <c r="E81" s="5" t="s">
        <v>1309</v>
      </c>
      <c r="F81" s="5" t="s">
        <v>1310</v>
      </c>
      <c r="G81" s="5" t="s">
        <v>1049</v>
      </c>
      <c r="J81" s="5" t="s">
        <v>1619</v>
      </c>
    </row>
    <row r="82" spans="1:10">
      <c r="A82" s="5">
        <v>81</v>
      </c>
      <c r="B82" s="5" t="s">
        <v>1037</v>
      </c>
      <c r="C82" s="5" t="s">
        <v>66</v>
      </c>
      <c r="D82" s="5" t="s">
        <v>1311</v>
      </c>
      <c r="E82" s="5" t="s">
        <v>1312</v>
      </c>
      <c r="F82" s="5" t="s">
        <v>1313</v>
      </c>
      <c r="G82" s="5" t="s">
        <v>1106</v>
      </c>
      <c r="J82" s="5" t="s">
        <v>1619</v>
      </c>
    </row>
    <row r="83" spans="1:10">
      <c r="A83" s="5">
        <v>82</v>
      </c>
      <c r="B83" s="5" t="s">
        <v>1037</v>
      </c>
      <c r="C83" s="5" t="s">
        <v>66</v>
      </c>
      <c r="D83" s="5" t="s">
        <v>1314</v>
      </c>
      <c r="E83" s="5" t="s">
        <v>1315</v>
      </c>
      <c r="F83" s="5" t="s">
        <v>1316</v>
      </c>
      <c r="G83" s="5" t="s">
        <v>1057</v>
      </c>
      <c r="J83" s="5" t="s">
        <v>1619</v>
      </c>
    </row>
    <row r="84" spans="1:10">
      <c r="A84" s="5">
        <v>83</v>
      </c>
      <c r="B84" s="5" t="s">
        <v>1037</v>
      </c>
      <c r="C84" s="5" t="s">
        <v>66</v>
      </c>
      <c r="D84" s="5" t="s">
        <v>1317</v>
      </c>
      <c r="E84" s="5" t="s">
        <v>1318</v>
      </c>
      <c r="F84" s="5" t="s">
        <v>1319</v>
      </c>
      <c r="G84" s="5" t="s">
        <v>1196</v>
      </c>
      <c r="J84" s="5" t="s">
        <v>1619</v>
      </c>
    </row>
    <row r="85" spans="1:10">
      <c r="A85" s="5">
        <v>84</v>
      </c>
      <c r="B85" s="5" t="s">
        <v>1037</v>
      </c>
      <c r="C85" s="5" t="s">
        <v>66</v>
      </c>
      <c r="D85" s="5" t="s">
        <v>1320</v>
      </c>
      <c r="E85" s="5" t="s">
        <v>1321</v>
      </c>
      <c r="F85" s="5" t="s">
        <v>1322</v>
      </c>
      <c r="G85" s="5" t="s">
        <v>1049</v>
      </c>
      <c r="J85" s="5" t="s">
        <v>1619</v>
      </c>
    </row>
    <row r="86" spans="1:10">
      <c r="A86" s="5">
        <v>85</v>
      </c>
      <c r="B86" s="5" t="s">
        <v>1037</v>
      </c>
      <c r="C86" s="5" t="s">
        <v>66</v>
      </c>
      <c r="D86" s="5" t="s">
        <v>1323</v>
      </c>
      <c r="E86" s="5" t="s">
        <v>1324</v>
      </c>
      <c r="F86" s="5" t="s">
        <v>1325</v>
      </c>
      <c r="G86" s="5" t="s">
        <v>1045</v>
      </c>
      <c r="J86" s="5" t="s">
        <v>1619</v>
      </c>
    </row>
    <row r="87" spans="1:10">
      <c r="A87" s="5">
        <v>86</v>
      </c>
      <c r="B87" s="5" t="s">
        <v>1037</v>
      </c>
      <c r="C87" s="5" t="s">
        <v>66</v>
      </c>
      <c r="D87" s="5" t="s">
        <v>1326</v>
      </c>
      <c r="E87" s="5" t="s">
        <v>1327</v>
      </c>
      <c r="F87" s="5" t="s">
        <v>1328</v>
      </c>
      <c r="G87" s="5" t="s">
        <v>1053</v>
      </c>
      <c r="J87" s="5" t="s">
        <v>1619</v>
      </c>
    </row>
    <row r="88" spans="1:10">
      <c r="A88" s="5">
        <v>87</v>
      </c>
      <c r="B88" s="5" t="s">
        <v>1037</v>
      </c>
      <c r="C88" s="5" t="s">
        <v>66</v>
      </c>
      <c r="D88" s="5" t="s">
        <v>1329</v>
      </c>
      <c r="E88" s="5" t="s">
        <v>1330</v>
      </c>
      <c r="F88" s="5" t="s">
        <v>1331</v>
      </c>
      <c r="G88" s="5" t="s">
        <v>1332</v>
      </c>
      <c r="H88" s="5" t="s">
        <v>1333</v>
      </c>
      <c r="J88" s="5" t="s">
        <v>1619</v>
      </c>
    </row>
    <row r="89" spans="1:10">
      <c r="A89" s="5">
        <v>88</v>
      </c>
      <c r="B89" s="5" t="s">
        <v>1037</v>
      </c>
      <c r="C89" s="5" t="s">
        <v>66</v>
      </c>
      <c r="D89" s="5" t="s">
        <v>1334</v>
      </c>
      <c r="E89" s="5" t="s">
        <v>1335</v>
      </c>
      <c r="F89" s="5" t="s">
        <v>1336</v>
      </c>
      <c r="G89" s="5" t="s">
        <v>1041</v>
      </c>
      <c r="J89" s="5" t="s">
        <v>1619</v>
      </c>
    </row>
    <row r="90" spans="1:10">
      <c r="A90" s="5">
        <v>89</v>
      </c>
      <c r="B90" s="5" t="s">
        <v>1037</v>
      </c>
      <c r="C90" s="5" t="s">
        <v>66</v>
      </c>
      <c r="D90" s="5" t="s">
        <v>1337</v>
      </c>
      <c r="E90" s="5" t="s">
        <v>1338</v>
      </c>
      <c r="F90" s="5" t="s">
        <v>1339</v>
      </c>
      <c r="G90" s="5" t="s">
        <v>1049</v>
      </c>
      <c r="H90" s="5" t="s">
        <v>1340</v>
      </c>
      <c r="J90" s="5" t="s">
        <v>1619</v>
      </c>
    </row>
    <row r="91" spans="1:10">
      <c r="A91" s="5">
        <v>90</v>
      </c>
      <c r="B91" s="5" t="s">
        <v>1037</v>
      </c>
      <c r="C91" s="5" t="s">
        <v>66</v>
      </c>
      <c r="D91" s="5" t="s">
        <v>1341</v>
      </c>
      <c r="E91" s="5" t="s">
        <v>1342</v>
      </c>
      <c r="F91" s="5" t="s">
        <v>1343</v>
      </c>
      <c r="G91" s="5" t="s">
        <v>1227</v>
      </c>
      <c r="J91" s="5" t="s">
        <v>1619</v>
      </c>
    </row>
    <row r="92" spans="1:10">
      <c r="A92" s="5">
        <v>91</v>
      </c>
      <c r="B92" s="5" t="s">
        <v>1037</v>
      </c>
      <c r="C92" s="5" t="s">
        <v>66</v>
      </c>
      <c r="D92" s="5" t="s">
        <v>1344</v>
      </c>
      <c r="E92" s="5" t="s">
        <v>1345</v>
      </c>
      <c r="F92" s="5" t="s">
        <v>1346</v>
      </c>
      <c r="G92" s="5" t="s">
        <v>1227</v>
      </c>
      <c r="J92" s="5" t="s">
        <v>1619</v>
      </c>
    </row>
    <row r="93" spans="1:10">
      <c r="A93" s="5">
        <v>92</v>
      </c>
      <c r="B93" s="5" t="s">
        <v>1037</v>
      </c>
      <c r="C93" s="5" t="s">
        <v>66</v>
      </c>
      <c r="D93" s="5" t="s">
        <v>1347</v>
      </c>
      <c r="E93" s="5" t="s">
        <v>1348</v>
      </c>
      <c r="F93" s="5" t="s">
        <v>1349</v>
      </c>
      <c r="G93" s="5" t="s">
        <v>1227</v>
      </c>
      <c r="J93" s="5" t="s">
        <v>1619</v>
      </c>
    </row>
    <row r="94" spans="1:10">
      <c r="A94" s="5">
        <v>93</v>
      </c>
      <c r="B94" s="5" t="s">
        <v>1037</v>
      </c>
      <c r="C94" s="5" t="s">
        <v>66</v>
      </c>
      <c r="D94" s="5" t="s">
        <v>1350</v>
      </c>
      <c r="E94" s="5" t="s">
        <v>1351</v>
      </c>
      <c r="F94" s="5" t="s">
        <v>1352</v>
      </c>
      <c r="G94" s="5" t="s">
        <v>1106</v>
      </c>
      <c r="J94" s="5" t="s">
        <v>1619</v>
      </c>
    </row>
    <row r="95" spans="1:10">
      <c r="A95" s="5">
        <v>94</v>
      </c>
      <c r="B95" s="5" t="s">
        <v>1037</v>
      </c>
      <c r="C95" s="5" t="s">
        <v>66</v>
      </c>
      <c r="D95" s="5" t="s">
        <v>1353</v>
      </c>
      <c r="E95" s="5" t="s">
        <v>1354</v>
      </c>
      <c r="F95" s="5" t="s">
        <v>1355</v>
      </c>
      <c r="G95" s="5" t="s">
        <v>1138</v>
      </c>
      <c r="J95" s="5" t="s">
        <v>1619</v>
      </c>
    </row>
    <row r="96" spans="1:10">
      <c r="A96" s="5">
        <v>95</v>
      </c>
      <c r="B96" s="5" t="s">
        <v>1037</v>
      </c>
      <c r="C96" s="5" t="s">
        <v>66</v>
      </c>
      <c r="D96" s="5" t="s">
        <v>1356</v>
      </c>
      <c r="E96" s="5" t="s">
        <v>1357</v>
      </c>
      <c r="F96" s="5" t="s">
        <v>1358</v>
      </c>
      <c r="G96" s="5" t="s">
        <v>1359</v>
      </c>
      <c r="J96" s="5" t="s">
        <v>1619</v>
      </c>
    </row>
    <row r="97" spans="1:10">
      <c r="A97" s="5">
        <v>96</v>
      </c>
      <c r="B97" s="5" t="s">
        <v>1037</v>
      </c>
      <c r="C97" s="5" t="s">
        <v>66</v>
      </c>
      <c r="D97" s="5" t="s">
        <v>1360</v>
      </c>
      <c r="E97" s="5" t="s">
        <v>1361</v>
      </c>
      <c r="F97" s="5" t="s">
        <v>1362</v>
      </c>
      <c r="G97" s="5" t="s">
        <v>1082</v>
      </c>
      <c r="J97" s="5" t="s">
        <v>1619</v>
      </c>
    </row>
    <row r="98" spans="1:10">
      <c r="A98" s="5">
        <v>97</v>
      </c>
      <c r="B98" s="5" t="s">
        <v>1037</v>
      </c>
      <c r="C98" s="5" t="s">
        <v>66</v>
      </c>
      <c r="D98" s="5" t="s">
        <v>1363</v>
      </c>
      <c r="E98" s="5" t="s">
        <v>1364</v>
      </c>
      <c r="F98" s="5" t="s">
        <v>1365</v>
      </c>
      <c r="G98" s="5" t="s">
        <v>1138</v>
      </c>
      <c r="J98" s="5" t="s">
        <v>1619</v>
      </c>
    </row>
    <row r="99" spans="1:10">
      <c r="A99" s="5">
        <v>98</v>
      </c>
      <c r="B99" s="5" t="s">
        <v>1037</v>
      </c>
      <c r="C99" s="5" t="s">
        <v>66</v>
      </c>
      <c r="D99" s="5" t="s">
        <v>1366</v>
      </c>
      <c r="E99" s="5" t="s">
        <v>1367</v>
      </c>
      <c r="F99" s="5" t="s">
        <v>1368</v>
      </c>
      <c r="G99" s="5" t="s">
        <v>1138</v>
      </c>
      <c r="J99" s="5" t="s">
        <v>1619</v>
      </c>
    </row>
    <row r="100" spans="1:10">
      <c r="A100" s="5">
        <v>99</v>
      </c>
      <c r="B100" s="5" t="s">
        <v>1037</v>
      </c>
      <c r="C100" s="5" t="s">
        <v>66</v>
      </c>
      <c r="D100" s="5" t="s">
        <v>1369</v>
      </c>
      <c r="E100" s="5" t="s">
        <v>1370</v>
      </c>
      <c r="F100" s="5" t="s">
        <v>1371</v>
      </c>
      <c r="G100" s="5" t="s">
        <v>1045</v>
      </c>
      <c r="J100" s="5" t="s">
        <v>1619</v>
      </c>
    </row>
    <row r="101" spans="1:10">
      <c r="A101" s="5">
        <v>100</v>
      </c>
      <c r="B101" s="5" t="s">
        <v>1037</v>
      </c>
      <c r="C101" s="5" t="s">
        <v>66</v>
      </c>
      <c r="D101" s="5" t="s">
        <v>1372</v>
      </c>
      <c r="E101" s="5" t="s">
        <v>1373</v>
      </c>
      <c r="F101" s="5" t="s">
        <v>1374</v>
      </c>
      <c r="G101" s="5" t="s">
        <v>1375</v>
      </c>
      <c r="J101" s="5" t="s">
        <v>1619</v>
      </c>
    </row>
    <row r="102" spans="1:10">
      <c r="A102" s="5">
        <v>101</v>
      </c>
      <c r="B102" s="5" t="s">
        <v>1037</v>
      </c>
      <c r="C102" s="5" t="s">
        <v>66</v>
      </c>
      <c r="D102" s="5" t="s">
        <v>1376</v>
      </c>
      <c r="E102" s="5" t="s">
        <v>1377</v>
      </c>
      <c r="F102" s="5" t="s">
        <v>1378</v>
      </c>
      <c r="G102" s="5" t="s">
        <v>1379</v>
      </c>
      <c r="J102" s="5" t="s">
        <v>1619</v>
      </c>
    </row>
    <row r="103" spans="1:10">
      <c r="A103" s="5">
        <v>102</v>
      </c>
      <c r="B103" s="5" t="s">
        <v>1037</v>
      </c>
      <c r="C103" s="5" t="s">
        <v>66</v>
      </c>
      <c r="D103" s="5" t="s">
        <v>1380</v>
      </c>
      <c r="E103" s="5" t="s">
        <v>1381</v>
      </c>
      <c r="F103" s="5" t="s">
        <v>1382</v>
      </c>
      <c r="G103" s="5" t="s">
        <v>1067</v>
      </c>
      <c r="J103" s="5" t="s">
        <v>1619</v>
      </c>
    </row>
    <row r="104" spans="1:10">
      <c r="A104" s="5">
        <v>103</v>
      </c>
      <c r="B104" s="5" t="s">
        <v>1037</v>
      </c>
      <c r="C104" s="5" t="s">
        <v>66</v>
      </c>
      <c r="D104" s="5" t="s">
        <v>1383</v>
      </c>
      <c r="E104" s="5" t="s">
        <v>1384</v>
      </c>
      <c r="F104" s="5" t="s">
        <v>1385</v>
      </c>
      <c r="G104" s="5" t="s">
        <v>1138</v>
      </c>
      <c r="J104" s="5" t="s">
        <v>1619</v>
      </c>
    </row>
    <row r="105" spans="1:10">
      <c r="A105" s="5">
        <v>104</v>
      </c>
      <c r="B105" s="5" t="s">
        <v>1037</v>
      </c>
      <c r="C105" s="5" t="s">
        <v>66</v>
      </c>
      <c r="D105" s="5" t="s">
        <v>1386</v>
      </c>
      <c r="E105" s="5" t="s">
        <v>1387</v>
      </c>
      <c r="F105" s="5" t="s">
        <v>1388</v>
      </c>
      <c r="G105" s="5" t="s">
        <v>1082</v>
      </c>
      <c r="J105" s="5" t="s">
        <v>1619</v>
      </c>
    </row>
    <row r="106" spans="1:10">
      <c r="A106" s="5">
        <v>105</v>
      </c>
      <c r="B106" s="5" t="s">
        <v>1037</v>
      </c>
      <c r="C106" s="5" t="s">
        <v>66</v>
      </c>
      <c r="D106" s="5" t="s">
        <v>1389</v>
      </c>
      <c r="E106" s="5" t="s">
        <v>1390</v>
      </c>
      <c r="F106" s="5" t="s">
        <v>1391</v>
      </c>
      <c r="G106" s="5" t="s">
        <v>1231</v>
      </c>
      <c r="J106" s="5" t="s">
        <v>1619</v>
      </c>
    </row>
    <row r="107" spans="1:10">
      <c r="A107" s="5">
        <v>106</v>
      </c>
      <c r="B107" s="5" t="s">
        <v>1037</v>
      </c>
      <c r="C107" s="5" t="s">
        <v>66</v>
      </c>
      <c r="D107" s="5" t="s">
        <v>1392</v>
      </c>
      <c r="E107" s="5" t="s">
        <v>1393</v>
      </c>
      <c r="F107" s="5" t="s">
        <v>1394</v>
      </c>
      <c r="G107" s="5" t="s">
        <v>1395</v>
      </c>
      <c r="H107" s="5" t="s">
        <v>1396</v>
      </c>
      <c r="J107" s="5" t="s">
        <v>1619</v>
      </c>
    </row>
    <row r="108" spans="1:10">
      <c r="A108" s="5">
        <v>107</v>
      </c>
      <c r="B108" s="5" t="s">
        <v>1037</v>
      </c>
      <c r="C108" s="5" t="s">
        <v>66</v>
      </c>
      <c r="D108" s="5" t="s">
        <v>1397</v>
      </c>
      <c r="E108" s="5" t="s">
        <v>1393</v>
      </c>
      <c r="F108" s="5" t="s">
        <v>1394</v>
      </c>
      <c r="G108" s="5" t="s">
        <v>1398</v>
      </c>
      <c r="J108" s="5" t="s">
        <v>1619</v>
      </c>
    </row>
    <row r="109" spans="1:10">
      <c r="A109" s="5">
        <v>108</v>
      </c>
      <c r="B109" s="5" t="s">
        <v>1037</v>
      </c>
      <c r="C109" s="5" t="s">
        <v>66</v>
      </c>
      <c r="D109" s="5" t="s">
        <v>1399</v>
      </c>
      <c r="E109" s="5" t="s">
        <v>1400</v>
      </c>
      <c r="F109" s="5" t="s">
        <v>1401</v>
      </c>
      <c r="G109" s="5" t="s">
        <v>1053</v>
      </c>
      <c r="J109" s="5" t="s">
        <v>1619</v>
      </c>
    </row>
    <row r="110" spans="1:10">
      <c r="A110" s="5">
        <v>109</v>
      </c>
      <c r="B110" s="5" t="s">
        <v>1037</v>
      </c>
      <c r="C110" s="5" t="s">
        <v>66</v>
      </c>
      <c r="D110" s="5" t="s">
        <v>1402</v>
      </c>
      <c r="E110" s="5" t="s">
        <v>1403</v>
      </c>
      <c r="F110" s="5" t="s">
        <v>1404</v>
      </c>
      <c r="G110" s="5" t="s">
        <v>1138</v>
      </c>
      <c r="J110" s="5" t="s">
        <v>1619</v>
      </c>
    </row>
    <row r="111" spans="1:10">
      <c r="A111" s="5">
        <v>110</v>
      </c>
      <c r="B111" s="5" t="s">
        <v>1037</v>
      </c>
      <c r="C111" s="5" t="s">
        <v>66</v>
      </c>
      <c r="D111" s="5" t="s">
        <v>1405</v>
      </c>
      <c r="E111" s="5" t="s">
        <v>1406</v>
      </c>
      <c r="F111" s="5" t="s">
        <v>1407</v>
      </c>
      <c r="G111" s="5" t="s">
        <v>1106</v>
      </c>
      <c r="J111" s="5" t="s">
        <v>1619</v>
      </c>
    </row>
    <row r="112" spans="1:10">
      <c r="A112" s="5">
        <v>111</v>
      </c>
      <c r="B112" s="5" t="s">
        <v>1037</v>
      </c>
      <c r="C112" s="5" t="s">
        <v>66</v>
      </c>
      <c r="D112" s="5" t="s">
        <v>1408</v>
      </c>
      <c r="E112" s="5" t="s">
        <v>1409</v>
      </c>
      <c r="F112" s="5" t="s">
        <v>1410</v>
      </c>
      <c r="G112" s="5" t="s">
        <v>1041</v>
      </c>
      <c r="J112" s="5" t="s">
        <v>1619</v>
      </c>
    </row>
    <row r="113" spans="1:10">
      <c r="A113" s="5">
        <v>112</v>
      </c>
      <c r="B113" s="5" t="s">
        <v>1037</v>
      </c>
      <c r="C113" s="5" t="s">
        <v>66</v>
      </c>
      <c r="D113" s="5" t="s">
        <v>1411</v>
      </c>
      <c r="E113" s="5" t="s">
        <v>1412</v>
      </c>
      <c r="F113" s="5" t="s">
        <v>1413</v>
      </c>
      <c r="G113" s="5" t="s">
        <v>1053</v>
      </c>
      <c r="J113" s="5" t="s">
        <v>1619</v>
      </c>
    </row>
    <row r="114" spans="1:10">
      <c r="A114" s="5">
        <v>113</v>
      </c>
      <c r="B114" s="5" t="s">
        <v>1037</v>
      </c>
      <c r="C114" s="5" t="s">
        <v>66</v>
      </c>
      <c r="D114" s="5" t="s">
        <v>1414</v>
      </c>
      <c r="E114" s="5" t="s">
        <v>1415</v>
      </c>
      <c r="F114" s="5" t="s">
        <v>1416</v>
      </c>
      <c r="G114" s="5" t="s">
        <v>1057</v>
      </c>
      <c r="H114" s="5" t="s">
        <v>1417</v>
      </c>
      <c r="J114" s="5" t="s">
        <v>1619</v>
      </c>
    </row>
    <row r="115" spans="1:10">
      <c r="A115" s="5">
        <v>114</v>
      </c>
      <c r="B115" s="5" t="s">
        <v>1037</v>
      </c>
      <c r="C115" s="5" t="s">
        <v>66</v>
      </c>
      <c r="D115" s="5" t="s">
        <v>1418</v>
      </c>
      <c r="E115" s="5" t="s">
        <v>1419</v>
      </c>
      <c r="F115" s="5" t="s">
        <v>1420</v>
      </c>
      <c r="G115" s="5" t="s">
        <v>1045</v>
      </c>
      <c r="J115" s="5" t="s">
        <v>1619</v>
      </c>
    </row>
    <row r="116" spans="1:10">
      <c r="A116" s="5">
        <v>115</v>
      </c>
      <c r="B116" s="5" t="s">
        <v>1037</v>
      </c>
      <c r="C116" s="5" t="s">
        <v>66</v>
      </c>
      <c r="D116" s="5" t="s">
        <v>1421</v>
      </c>
      <c r="E116" s="5" t="s">
        <v>1422</v>
      </c>
      <c r="F116" s="5" t="s">
        <v>1423</v>
      </c>
      <c r="G116" s="5" t="s">
        <v>1053</v>
      </c>
      <c r="J116" s="5" t="s">
        <v>1619</v>
      </c>
    </row>
    <row r="117" spans="1:10">
      <c r="A117" s="5">
        <v>116</v>
      </c>
      <c r="B117" s="5" t="s">
        <v>1037</v>
      </c>
      <c r="C117" s="5" t="s">
        <v>66</v>
      </c>
      <c r="D117" s="5" t="s">
        <v>1424</v>
      </c>
      <c r="E117" s="5" t="s">
        <v>1425</v>
      </c>
      <c r="F117" s="5" t="s">
        <v>1426</v>
      </c>
      <c r="G117" s="5" t="s">
        <v>1053</v>
      </c>
      <c r="H117" s="5" t="s">
        <v>1427</v>
      </c>
      <c r="J117" s="5" t="s">
        <v>1619</v>
      </c>
    </row>
    <row r="118" spans="1:10">
      <c r="A118" s="5">
        <v>117</v>
      </c>
      <c r="B118" s="5" t="s">
        <v>1037</v>
      </c>
      <c r="C118" s="5" t="s">
        <v>66</v>
      </c>
      <c r="D118" s="5" t="s">
        <v>1428</v>
      </c>
      <c r="E118" s="5" t="s">
        <v>1429</v>
      </c>
      <c r="F118" s="5" t="s">
        <v>1430</v>
      </c>
      <c r="G118" s="5" t="s">
        <v>1121</v>
      </c>
      <c r="J118" s="5" t="s">
        <v>1619</v>
      </c>
    </row>
    <row r="119" spans="1:10">
      <c r="A119" s="5">
        <v>118</v>
      </c>
      <c r="B119" s="5" t="s">
        <v>1037</v>
      </c>
      <c r="C119" s="5" t="s">
        <v>66</v>
      </c>
      <c r="D119" s="5" t="s">
        <v>1431</v>
      </c>
      <c r="E119" s="5" t="s">
        <v>1432</v>
      </c>
      <c r="F119" s="5" t="s">
        <v>1433</v>
      </c>
      <c r="G119" s="5" t="s">
        <v>1434</v>
      </c>
      <c r="H119" s="5" t="s">
        <v>1435</v>
      </c>
      <c r="J119" s="5" t="s">
        <v>1619</v>
      </c>
    </row>
    <row r="120" spans="1:10">
      <c r="A120" s="5">
        <v>119</v>
      </c>
      <c r="B120" s="5" t="s">
        <v>1037</v>
      </c>
      <c r="C120" s="5" t="s">
        <v>66</v>
      </c>
      <c r="D120" s="5" t="s">
        <v>1436</v>
      </c>
      <c r="E120" s="5" t="s">
        <v>1437</v>
      </c>
      <c r="F120" s="5" t="s">
        <v>1438</v>
      </c>
      <c r="G120" s="5" t="s">
        <v>1439</v>
      </c>
      <c r="J120" s="5" t="s">
        <v>1619</v>
      </c>
    </row>
    <row r="121" spans="1:10">
      <c r="A121" s="5">
        <v>120</v>
      </c>
      <c r="B121" s="5" t="s">
        <v>1037</v>
      </c>
      <c r="C121" s="5" t="s">
        <v>66</v>
      </c>
      <c r="D121" s="5" t="s">
        <v>1440</v>
      </c>
      <c r="E121" s="5" t="s">
        <v>1441</v>
      </c>
      <c r="F121" s="5" t="s">
        <v>1442</v>
      </c>
      <c r="G121" s="5" t="s">
        <v>1082</v>
      </c>
      <c r="J121" s="5" t="s">
        <v>1619</v>
      </c>
    </row>
    <row r="122" spans="1:10">
      <c r="A122" s="5">
        <v>121</v>
      </c>
      <c r="B122" s="5" t="s">
        <v>1037</v>
      </c>
      <c r="C122" s="5" t="s">
        <v>66</v>
      </c>
      <c r="D122" s="5" t="s">
        <v>1443</v>
      </c>
      <c r="E122" s="5" t="s">
        <v>1444</v>
      </c>
      <c r="F122" s="5" t="s">
        <v>1445</v>
      </c>
      <c r="G122" s="5" t="s">
        <v>1446</v>
      </c>
      <c r="J122" s="5" t="s">
        <v>1619</v>
      </c>
    </row>
    <row r="123" spans="1:10">
      <c r="A123" s="5">
        <v>122</v>
      </c>
      <c r="B123" s="5" t="s">
        <v>1037</v>
      </c>
      <c r="C123" s="5" t="s">
        <v>66</v>
      </c>
      <c r="D123" s="5" t="s">
        <v>1447</v>
      </c>
      <c r="E123" s="5" t="s">
        <v>1448</v>
      </c>
      <c r="F123" s="5" t="s">
        <v>1449</v>
      </c>
      <c r="G123" s="5" t="s">
        <v>1053</v>
      </c>
      <c r="J123" s="5" t="s">
        <v>1619</v>
      </c>
    </row>
    <row r="124" spans="1:10">
      <c r="A124" s="5">
        <v>123</v>
      </c>
      <c r="B124" s="5" t="s">
        <v>1037</v>
      </c>
      <c r="C124" s="5" t="s">
        <v>66</v>
      </c>
      <c r="D124" s="5" t="s">
        <v>1450</v>
      </c>
      <c r="E124" s="5" t="s">
        <v>1451</v>
      </c>
      <c r="F124" s="5" t="s">
        <v>1452</v>
      </c>
      <c r="G124" s="5" t="s">
        <v>1235</v>
      </c>
      <c r="J124" s="5" t="s">
        <v>1619</v>
      </c>
    </row>
    <row r="125" spans="1:10">
      <c r="A125" s="5">
        <v>124</v>
      </c>
      <c r="B125" s="5" t="s">
        <v>1037</v>
      </c>
      <c r="C125" s="5" t="s">
        <v>66</v>
      </c>
      <c r="D125" s="5" t="s">
        <v>1453</v>
      </c>
      <c r="E125" s="5" t="s">
        <v>1454</v>
      </c>
      <c r="F125" s="5" t="s">
        <v>1455</v>
      </c>
      <c r="G125" s="5" t="s">
        <v>1082</v>
      </c>
      <c r="J125" s="5" t="s">
        <v>1619</v>
      </c>
    </row>
    <row r="126" spans="1:10">
      <c r="A126" s="5">
        <v>125</v>
      </c>
      <c r="B126" s="5" t="s">
        <v>1037</v>
      </c>
      <c r="C126" s="5" t="s">
        <v>66</v>
      </c>
      <c r="D126" s="5" t="s">
        <v>1456</v>
      </c>
      <c r="E126" s="5" t="s">
        <v>1457</v>
      </c>
      <c r="F126" s="5" t="s">
        <v>1458</v>
      </c>
      <c r="G126" s="5" t="s">
        <v>1082</v>
      </c>
      <c r="J126" s="5" t="s">
        <v>1619</v>
      </c>
    </row>
    <row r="127" spans="1:10">
      <c r="A127" s="5">
        <v>126</v>
      </c>
      <c r="B127" s="5" t="s">
        <v>1037</v>
      </c>
      <c r="C127" s="5" t="s">
        <v>66</v>
      </c>
      <c r="D127" s="5" t="s">
        <v>1459</v>
      </c>
      <c r="E127" s="5" t="s">
        <v>1460</v>
      </c>
      <c r="F127" s="5" t="s">
        <v>1461</v>
      </c>
      <c r="G127" s="5" t="s">
        <v>1082</v>
      </c>
      <c r="J127" s="5" t="s">
        <v>1619</v>
      </c>
    </row>
    <row r="128" spans="1:10">
      <c r="A128" s="5">
        <v>127</v>
      </c>
      <c r="B128" s="5" t="s">
        <v>1037</v>
      </c>
      <c r="C128" s="5" t="s">
        <v>66</v>
      </c>
      <c r="D128" s="5" t="s">
        <v>1462</v>
      </c>
      <c r="E128" s="5" t="s">
        <v>1463</v>
      </c>
      <c r="F128" s="5" t="s">
        <v>1464</v>
      </c>
      <c r="G128" s="5" t="s">
        <v>1053</v>
      </c>
      <c r="J128" s="5" t="s">
        <v>1619</v>
      </c>
    </row>
    <row r="129" spans="1:10">
      <c r="A129" s="5">
        <v>128</v>
      </c>
      <c r="B129" s="5" t="s">
        <v>1037</v>
      </c>
      <c r="C129" s="5" t="s">
        <v>66</v>
      </c>
      <c r="D129" s="5" t="s">
        <v>1465</v>
      </c>
      <c r="E129" s="5" t="s">
        <v>1466</v>
      </c>
      <c r="F129" s="5" t="s">
        <v>1467</v>
      </c>
      <c r="G129" s="5" t="s">
        <v>1082</v>
      </c>
      <c r="J129" s="5" t="s">
        <v>1619</v>
      </c>
    </row>
    <row r="130" spans="1:10">
      <c r="A130" s="5">
        <v>129</v>
      </c>
      <c r="B130" s="5" t="s">
        <v>1037</v>
      </c>
      <c r="C130" s="5" t="s">
        <v>66</v>
      </c>
      <c r="D130" s="5" t="s">
        <v>1468</v>
      </c>
      <c r="E130" s="5" t="s">
        <v>1469</v>
      </c>
      <c r="F130" s="5" t="s">
        <v>1470</v>
      </c>
      <c r="G130" s="5" t="s">
        <v>1053</v>
      </c>
      <c r="J130" s="5" t="s">
        <v>1619</v>
      </c>
    </row>
    <row r="131" spans="1:10">
      <c r="A131" s="5">
        <v>130</v>
      </c>
      <c r="B131" s="5" t="s">
        <v>1037</v>
      </c>
      <c r="C131" s="5" t="s">
        <v>66</v>
      </c>
      <c r="D131" s="5" t="s">
        <v>1471</v>
      </c>
      <c r="E131" s="5" t="s">
        <v>1472</v>
      </c>
      <c r="F131" s="5" t="s">
        <v>1473</v>
      </c>
      <c r="G131" s="5" t="s">
        <v>1053</v>
      </c>
      <c r="J131" s="5" t="s">
        <v>1619</v>
      </c>
    </row>
    <row r="132" spans="1:10">
      <c r="A132" s="5">
        <v>131</v>
      </c>
      <c r="B132" s="5" t="s">
        <v>1037</v>
      </c>
      <c r="C132" s="5" t="s">
        <v>66</v>
      </c>
      <c r="D132" s="5" t="s">
        <v>1474</v>
      </c>
      <c r="E132" s="5" t="s">
        <v>1475</v>
      </c>
      <c r="F132" s="5" t="s">
        <v>1476</v>
      </c>
      <c r="G132" s="5" t="s">
        <v>1446</v>
      </c>
      <c r="J132" s="5" t="s">
        <v>1619</v>
      </c>
    </row>
    <row r="133" spans="1:10">
      <c r="A133" s="5">
        <v>132</v>
      </c>
      <c r="B133" s="5" t="s">
        <v>1037</v>
      </c>
      <c r="C133" s="5" t="s">
        <v>66</v>
      </c>
      <c r="D133" s="5" t="s">
        <v>1477</v>
      </c>
      <c r="E133" s="5" t="s">
        <v>1478</v>
      </c>
      <c r="F133" s="5" t="s">
        <v>1479</v>
      </c>
      <c r="G133" s="5" t="s">
        <v>1057</v>
      </c>
      <c r="J133" s="5" t="s">
        <v>1619</v>
      </c>
    </row>
    <row r="134" spans="1:10">
      <c r="A134" s="5">
        <v>133</v>
      </c>
      <c r="B134" s="5" t="s">
        <v>1037</v>
      </c>
      <c r="C134" s="5" t="s">
        <v>66</v>
      </c>
      <c r="D134" s="5" t="s">
        <v>1480</v>
      </c>
      <c r="E134" s="5" t="s">
        <v>1481</v>
      </c>
      <c r="F134" s="5" t="s">
        <v>1482</v>
      </c>
      <c r="G134" s="5" t="s">
        <v>1359</v>
      </c>
      <c r="H134" s="5" t="s">
        <v>1483</v>
      </c>
      <c r="J134" s="5" t="s">
        <v>1619</v>
      </c>
    </row>
    <row r="135" spans="1:10">
      <c r="A135" s="5">
        <v>134</v>
      </c>
      <c r="B135" s="5" t="s">
        <v>1037</v>
      </c>
      <c r="C135" s="5" t="s">
        <v>66</v>
      </c>
      <c r="D135" s="5" t="s">
        <v>1484</v>
      </c>
      <c r="E135" s="5" t="s">
        <v>1485</v>
      </c>
      <c r="F135" s="5" t="s">
        <v>1486</v>
      </c>
      <c r="G135" s="5" t="s">
        <v>1196</v>
      </c>
      <c r="J135" s="5" t="s">
        <v>1619</v>
      </c>
    </row>
    <row r="136" spans="1:10">
      <c r="A136" s="5">
        <v>135</v>
      </c>
      <c r="B136" s="5" t="s">
        <v>1037</v>
      </c>
      <c r="C136" s="5" t="s">
        <v>66</v>
      </c>
      <c r="D136" s="5" t="s">
        <v>1487</v>
      </c>
      <c r="E136" s="5" t="s">
        <v>1488</v>
      </c>
      <c r="F136" s="5" t="s">
        <v>1489</v>
      </c>
      <c r="G136" s="5" t="s">
        <v>1082</v>
      </c>
      <c r="J136" s="5" t="s">
        <v>1619</v>
      </c>
    </row>
    <row r="137" spans="1:10">
      <c r="A137" s="5">
        <v>136</v>
      </c>
      <c r="B137" s="5" t="s">
        <v>1037</v>
      </c>
      <c r="C137" s="5" t="s">
        <v>66</v>
      </c>
      <c r="D137" s="5" t="s">
        <v>1490</v>
      </c>
      <c r="E137" s="5" t="s">
        <v>1491</v>
      </c>
      <c r="F137" s="5" t="s">
        <v>1492</v>
      </c>
      <c r="G137" s="5" t="s">
        <v>1196</v>
      </c>
      <c r="J137" s="5" t="s">
        <v>1619</v>
      </c>
    </row>
    <row r="138" spans="1:10">
      <c r="A138" s="5">
        <v>137</v>
      </c>
      <c r="B138" s="5" t="s">
        <v>1037</v>
      </c>
      <c r="C138" s="5" t="s">
        <v>66</v>
      </c>
      <c r="D138" s="5" t="s">
        <v>1493</v>
      </c>
      <c r="E138" s="5" t="s">
        <v>1494</v>
      </c>
      <c r="F138" s="5" t="s">
        <v>1495</v>
      </c>
      <c r="G138" s="5" t="s">
        <v>1067</v>
      </c>
      <c r="J138" s="5" t="s">
        <v>1619</v>
      </c>
    </row>
    <row r="139" spans="1:10">
      <c r="A139" s="5">
        <v>138</v>
      </c>
      <c r="B139" s="5" t="s">
        <v>1037</v>
      </c>
      <c r="C139" s="5" t="s">
        <v>66</v>
      </c>
      <c r="D139" s="5" t="s">
        <v>1496</v>
      </c>
      <c r="E139" s="5" t="s">
        <v>1497</v>
      </c>
      <c r="F139" s="5" t="s">
        <v>1498</v>
      </c>
      <c r="G139" s="5" t="s">
        <v>1227</v>
      </c>
      <c r="J139" s="5" t="s">
        <v>1619</v>
      </c>
    </row>
    <row r="140" spans="1:10">
      <c r="A140" s="5">
        <v>139</v>
      </c>
      <c r="B140" s="5" t="s">
        <v>1037</v>
      </c>
      <c r="C140" s="5" t="s">
        <v>66</v>
      </c>
      <c r="D140" s="5" t="s">
        <v>1499</v>
      </c>
      <c r="E140" s="5" t="s">
        <v>1500</v>
      </c>
      <c r="F140" s="5" t="s">
        <v>1501</v>
      </c>
      <c r="G140" s="5" t="s">
        <v>1446</v>
      </c>
      <c r="J140" s="5" t="s">
        <v>1619</v>
      </c>
    </row>
    <row r="141" spans="1:10">
      <c r="A141" s="5">
        <v>140</v>
      </c>
      <c r="B141" s="5" t="s">
        <v>1037</v>
      </c>
      <c r="C141" s="5" t="s">
        <v>66</v>
      </c>
      <c r="D141" s="5" t="s">
        <v>1502</v>
      </c>
      <c r="E141" s="5" t="s">
        <v>1503</v>
      </c>
      <c r="F141" s="5" t="s">
        <v>1504</v>
      </c>
      <c r="G141" s="5" t="s">
        <v>1359</v>
      </c>
      <c r="J141" s="5" t="s">
        <v>1619</v>
      </c>
    </row>
    <row r="142" spans="1:10">
      <c r="A142" s="5">
        <v>141</v>
      </c>
      <c r="B142" s="5" t="s">
        <v>1037</v>
      </c>
      <c r="C142" s="5" t="s">
        <v>66</v>
      </c>
      <c r="D142" s="5" t="s">
        <v>1505</v>
      </c>
      <c r="E142" s="5" t="s">
        <v>1506</v>
      </c>
      <c r="F142" s="5" t="s">
        <v>1507</v>
      </c>
      <c r="G142" s="5" t="s">
        <v>1121</v>
      </c>
      <c r="J142" s="5" t="s">
        <v>1619</v>
      </c>
    </row>
    <row r="143" spans="1:10">
      <c r="A143" s="5">
        <v>142</v>
      </c>
      <c r="B143" s="5" t="s">
        <v>1037</v>
      </c>
      <c r="C143" s="5" t="s">
        <v>66</v>
      </c>
      <c r="D143" s="5" t="s">
        <v>1508</v>
      </c>
      <c r="E143" s="5" t="s">
        <v>1509</v>
      </c>
      <c r="F143" s="5" t="s">
        <v>1510</v>
      </c>
      <c r="G143" s="5" t="s">
        <v>1231</v>
      </c>
      <c r="J143" s="5" t="s">
        <v>1619</v>
      </c>
    </row>
    <row r="144" spans="1:10">
      <c r="A144" s="5">
        <v>143</v>
      </c>
      <c r="B144" s="5" t="s">
        <v>1037</v>
      </c>
      <c r="C144" s="5" t="s">
        <v>66</v>
      </c>
      <c r="D144" s="5" t="s">
        <v>1511</v>
      </c>
      <c r="E144" s="5" t="s">
        <v>1512</v>
      </c>
      <c r="F144" s="5" t="s">
        <v>1513</v>
      </c>
      <c r="G144" s="5" t="s">
        <v>1514</v>
      </c>
      <c r="J144" s="5" t="s">
        <v>1619</v>
      </c>
    </row>
    <row r="145" spans="1:10">
      <c r="A145" s="5">
        <v>144</v>
      </c>
      <c r="B145" s="5" t="s">
        <v>1037</v>
      </c>
      <c r="C145" s="5" t="s">
        <v>66</v>
      </c>
      <c r="D145" s="5" t="s">
        <v>1515</v>
      </c>
      <c r="E145" s="5" t="s">
        <v>1516</v>
      </c>
      <c r="F145" s="5" t="s">
        <v>1517</v>
      </c>
      <c r="G145" s="5" t="s">
        <v>1045</v>
      </c>
      <c r="J145" s="5" t="s">
        <v>1619</v>
      </c>
    </row>
    <row r="146" spans="1:10">
      <c r="A146" s="5">
        <v>145</v>
      </c>
      <c r="B146" s="5" t="s">
        <v>1037</v>
      </c>
      <c r="C146" s="5" t="s">
        <v>66</v>
      </c>
      <c r="D146" s="5" t="s">
        <v>1518</v>
      </c>
      <c r="E146" s="5" t="s">
        <v>1519</v>
      </c>
      <c r="F146" s="5" t="s">
        <v>1520</v>
      </c>
      <c r="G146" s="5" t="s">
        <v>1106</v>
      </c>
      <c r="J146" s="5" t="s">
        <v>1619</v>
      </c>
    </row>
    <row r="147" spans="1:10">
      <c r="A147" s="5">
        <v>146</v>
      </c>
      <c r="B147" s="5" t="s">
        <v>1037</v>
      </c>
      <c r="C147" s="5" t="s">
        <v>66</v>
      </c>
      <c r="D147" s="5" t="s">
        <v>1521</v>
      </c>
      <c r="E147" s="5" t="s">
        <v>1522</v>
      </c>
      <c r="F147" s="5" t="s">
        <v>1523</v>
      </c>
      <c r="G147" s="5" t="s">
        <v>1446</v>
      </c>
      <c r="J147" s="5" t="s">
        <v>1619</v>
      </c>
    </row>
    <row r="148" spans="1:10">
      <c r="A148" s="5">
        <v>147</v>
      </c>
      <c r="B148" s="5" t="s">
        <v>1037</v>
      </c>
      <c r="C148" s="5" t="s">
        <v>66</v>
      </c>
      <c r="D148" s="5" t="s">
        <v>1524</v>
      </c>
      <c r="E148" s="5" t="s">
        <v>1525</v>
      </c>
      <c r="F148" s="5" t="s">
        <v>1526</v>
      </c>
      <c r="G148" s="5" t="s">
        <v>1057</v>
      </c>
      <c r="J148" s="5" t="s">
        <v>1619</v>
      </c>
    </row>
    <row r="149" spans="1:10">
      <c r="A149" s="5">
        <v>148</v>
      </c>
      <c r="B149" s="5" t="s">
        <v>1037</v>
      </c>
      <c r="C149" s="5" t="s">
        <v>66</v>
      </c>
      <c r="D149" s="5" t="s">
        <v>1527</v>
      </c>
      <c r="E149" s="5" t="s">
        <v>1528</v>
      </c>
      <c r="F149" s="5" t="s">
        <v>1529</v>
      </c>
      <c r="G149" s="5" t="s">
        <v>1082</v>
      </c>
      <c r="J149" s="5" t="s">
        <v>1619</v>
      </c>
    </row>
    <row r="150" spans="1:10">
      <c r="A150" s="5">
        <v>149</v>
      </c>
      <c r="B150" s="5" t="s">
        <v>1037</v>
      </c>
      <c r="C150" s="5" t="s">
        <v>66</v>
      </c>
      <c r="D150" s="5" t="s">
        <v>1530</v>
      </c>
      <c r="E150" s="5" t="s">
        <v>1531</v>
      </c>
      <c r="F150" s="5" t="s">
        <v>1532</v>
      </c>
      <c r="G150" s="5" t="s">
        <v>1138</v>
      </c>
      <c r="J150" s="5" t="s">
        <v>1619</v>
      </c>
    </row>
    <row r="151" spans="1:10">
      <c r="A151" s="5">
        <v>150</v>
      </c>
      <c r="B151" s="5" t="s">
        <v>1037</v>
      </c>
      <c r="C151" s="5" t="s">
        <v>66</v>
      </c>
      <c r="D151" s="5" t="s">
        <v>1533</v>
      </c>
      <c r="E151" s="5" t="s">
        <v>1534</v>
      </c>
      <c r="F151" s="5" t="s">
        <v>1535</v>
      </c>
      <c r="G151" s="5" t="s">
        <v>1227</v>
      </c>
      <c r="J151" s="5" t="s">
        <v>1619</v>
      </c>
    </row>
    <row r="152" spans="1:10">
      <c r="A152" s="5">
        <v>151</v>
      </c>
      <c r="B152" s="5" t="s">
        <v>1037</v>
      </c>
      <c r="C152" s="5" t="s">
        <v>66</v>
      </c>
      <c r="D152" s="5" t="s">
        <v>1536</v>
      </c>
      <c r="E152" s="5" t="s">
        <v>1537</v>
      </c>
      <c r="F152" s="5" t="s">
        <v>1538</v>
      </c>
      <c r="G152" s="5" t="s">
        <v>1053</v>
      </c>
      <c r="J152" s="5" t="s">
        <v>1619</v>
      </c>
    </row>
    <row r="153" spans="1:10">
      <c r="A153" s="5">
        <v>152</v>
      </c>
      <c r="B153" s="5" t="s">
        <v>1037</v>
      </c>
      <c r="C153" s="5" t="s">
        <v>66</v>
      </c>
      <c r="D153" s="5" t="s">
        <v>1539</v>
      </c>
      <c r="E153" s="5" t="s">
        <v>1537</v>
      </c>
      <c r="F153" s="5" t="s">
        <v>1538</v>
      </c>
      <c r="G153" s="5" t="s">
        <v>1071</v>
      </c>
      <c r="J153" s="5" t="s">
        <v>1619</v>
      </c>
    </row>
    <row r="154" spans="1:10">
      <c r="A154" s="5">
        <v>153</v>
      </c>
      <c r="B154" s="5" t="s">
        <v>1037</v>
      </c>
      <c r="C154" s="5" t="s">
        <v>66</v>
      </c>
      <c r="D154" s="5" t="s">
        <v>1540</v>
      </c>
      <c r="E154" s="5" t="s">
        <v>1541</v>
      </c>
      <c r="F154" s="5" t="s">
        <v>1542</v>
      </c>
      <c r="G154" s="5" t="s">
        <v>1041</v>
      </c>
      <c r="J154" s="5" t="s">
        <v>1619</v>
      </c>
    </row>
    <row r="155" spans="1:10">
      <c r="A155" s="5">
        <v>154</v>
      </c>
      <c r="B155" s="5" t="s">
        <v>1037</v>
      </c>
      <c r="C155" s="5" t="s">
        <v>66</v>
      </c>
      <c r="D155" s="5" t="s">
        <v>1543</v>
      </c>
      <c r="E155" s="5" t="s">
        <v>1544</v>
      </c>
      <c r="F155" s="5" t="s">
        <v>1545</v>
      </c>
      <c r="G155" s="5" t="s">
        <v>1045</v>
      </c>
      <c r="J155" s="5" t="s">
        <v>1619</v>
      </c>
    </row>
    <row r="156" spans="1:10">
      <c r="A156" s="5">
        <v>155</v>
      </c>
      <c r="B156" s="5" t="s">
        <v>1037</v>
      </c>
      <c r="C156" s="5" t="s">
        <v>66</v>
      </c>
      <c r="D156" s="5" t="s">
        <v>1546</v>
      </c>
      <c r="E156" s="5" t="s">
        <v>1547</v>
      </c>
      <c r="F156" s="5" t="s">
        <v>1548</v>
      </c>
      <c r="G156" s="5" t="s">
        <v>1446</v>
      </c>
      <c r="J156" s="5" t="s">
        <v>1619</v>
      </c>
    </row>
    <row r="157" spans="1:10">
      <c r="A157" s="5">
        <v>156</v>
      </c>
      <c r="B157" s="5" t="s">
        <v>1037</v>
      </c>
      <c r="C157" s="5" t="s">
        <v>66</v>
      </c>
      <c r="D157" s="5" t="s">
        <v>1549</v>
      </c>
      <c r="E157" s="5" t="s">
        <v>1550</v>
      </c>
      <c r="F157" s="5" t="s">
        <v>1551</v>
      </c>
      <c r="G157" s="5" t="s">
        <v>1067</v>
      </c>
      <c r="J157" s="5" t="s">
        <v>1619</v>
      </c>
    </row>
    <row r="158" spans="1:10">
      <c r="A158" s="5">
        <v>157</v>
      </c>
      <c r="B158" s="5" t="s">
        <v>1037</v>
      </c>
      <c r="C158" s="5" t="s">
        <v>66</v>
      </c>
      <c r="D158" s="5" t="s">
        <v>1552</v>
      </c>
      <c r="E158" s="5" t="s">
        <v>1553</v>
      </c>
      <c r="F158" s="5" t="s">
        <v>1554</v>
      </c>
      <c r="G158" s="5" t="s">
        <v>1446</v>
      </c>
      <c r="J158" s="5" t="s">
        <v>1619</v>
      </c>
    </row>
    <row r="159" spans="1:10">
      <c r="A159" s="5">
        <v>158</v>
      </c>
      <c r="B159" s="5" t="s">
        <v>1037</v>
      </c>
      <c r="C159" s="5" t="s">
        <v>66</v>
      </c>
      <c r="D159" s="5" t="s">
        <v>1555</v>
      </c>
      <c r="E159" s="5" t="s">
        <v>1556</v>
      </c>
      <c r="F159" s="5" t="s">
        <v>1557</v>
      </c>
      <c r="G159" s="5" t="s">
        <v>1078</v>
      </c>
      <c r="J159" s="5" t="s">
        <v>1619</v>
      </c>
    </row>
    <row r="160" spans="1:10">
      <c r="A160" s="5">
        <v>159</v>
      </c>
      <c r="B160" s="5" t="s">
        <v>1037</v>
      </c>
      <c r="C160" s="5" t="s">
        <v>66</v>
      </c>
      <c r="D160" s="5" t="s">
        <v>1281</v>
      </c>
      <c r="E160" s="5" t="s">
        <v>1639</v>
      </c>
      <c r="F160" s="5" t="s">
        <v>1282</v>
      </c>
      <c r="G160" s="5" t="s">
        <v>1053</v>
      </c>
      <c r="J160" s="5" t="s">
        <v>1619</v>
      </c>
    </row>
    <row r="161" spans="1:10">
      <c r="A161" s="5">
        <v>160</v>
      </c>
      <c r="B161" s="5" t="s">
        <v>1037</v>
      </c>
      <c r="C161" s="5" t="s">
        <v>66</v>
      </c>
      <c r="D161" s="5" t="s">
        <v>1558</v>
      </c>
      <c r="E161" s="5" t="s">
        <v>1559</v>
      </c>
      <c r="F161" s="5" t="s">
        <v>1560</v>
      </c>
      <c r="G161" s="5" t="s">
        <v>1179</v>
      </c>
      <c r="J161" s="5" t="s">
        <v>1619</v>
      </c>
    </row>
    <row r="162" spans="1:10">
      <c r="A162" s="5">
        <v>161</v>
      </c>
      <c r="B162" s="5" t="s">
        <v>1037</v>
      </c>
      <c r="C162" s="5" t="s">
        <v>66</v>
      </c>
      <c r="D162" s="5" t="s">
        <v>1561</v>
      </c>
      <c r="E162" s="5" t="s">
        <v>1562</v>
      </c>
      <c r="F162" s="5" t="s">
        <v>1563</v>
      </c>
      <c r="G162" s="5" t="s">
        <v>1564</v>
      </c>
      <c r="J162" s="5" t="s">
        <v>1619</v>
      </c>
    </row>
    <row r="163" spans="1:10">
      <c r="A163" s="5">
        <v>162</v>
      </c>
      <c r="B163" s="5" t="s">
        <v>1037</v>
      </c>
      <c r="C163" s="5" t="s">
        <v>66</v>
      </c>
      <c r="D163" s="5" t="s">
        <v>1565</v>
      </c>
      <c r="E163" s="5" t="s">
        <v>1566</v>
      </c>
      <c r="F163" s="5" t="s">
        <v>1563</v>
      </c>
      <c r="G163" s="5" t="s">
        <v>1045</v>
      </c>
      <c r="J163" s="5" t="s">
        <v>1619</v>
      </c>
    </row>
    <row r="164" spans="1:10">
      <c r="A164" s="5">
        <v>163</v>
      </c>
      <c r="B164" s="5" t="s">
        <v>1037</v>
      </c>
      <c r="C164" s="5" t="s">
        <v>66</v>
      </c>
      <c r="D164" s="5" t="s">
        <v>1567</v>
      </c>
      <c r="E164" s="5" t="s">
        <v>1568</v>
      </c>
      <c r="F164" s="5" t="s">
        <v>1569</v>
      </c>
      <c r="G164" s="5" t="s">
        <v>1082</v>
      </c>
      <c r="J164" s="5" t="s">
        <v>1619</v>
      </c>
    </row>
    <row r="165" spans="1:10">
      <c r="A165" s="5">
        <v>164</v>
      </c>
      <c r="B165" s="5" t="s">
        <v>1037</v>
      </c>
      <c r="C165" s="5" t="s">
        <v>66</v>
      </c>
      <c r="D165" s="5" t="s">
        <v>1570</v>
      </c>
      <c r="E165" s="5" t="s">
        <v>1571</v>
      </c>
      <c r="F165" s="5" t="s">
        <v>1572</v>
      </c>
      <c r="G165" s="5" t="s">
        <v>1041</v>
      </c>
      <c r="J165" s="5" t="s">
        <v>1619</v>
      </c>
    </row>
    <row r="166" spans="1:10">
      <c r="A166" s="5">
        <v>165</v>
      </c>
      <c r="B166" s="5" t="s">
        <v>1037</v>
      </c>
      <c r="C166" s="5" t="s">
        <v>66</v>
      </c>
      <c r="D166" s="5" t="s">
        <v>1573</v>
      </c>
      <c r="E166" s="5" t="s">
        <v>1574</v>
      </c>
      <c r="F166" s="5" t="s">
        <v>1575</v>
      </c>
      <c r="G166" s="5" t="s">
        <v>1231</v>
      </c>
      <c r="J166" s="5" t="s">
        <v>1619</v>
      </c>
    </row>
    <row r="167" spans="1:10">
      <c r="A167" s="5">
        <v>166</v>
      </c>
      <c r="B167" s="5" t="s">
        <v>1037</v>
      </c>
      <c r="C167" s="5" t="s">
        <v>66</v>
      </c>
      <c r="D167" s="5" t="s">
        <v>1576</v>
      </c>
      <c r="E167" s="5" t="s">
        <v>1577</v>
      </c>
      <c r="F167" s="5" t="s">
        <v>1578</v>
      </c>
      <c r="G167" s="5" t="s">
        <v>1231</v>
      </c>
      <c r="J167" s="5" t="s">
        <v>1619</v>
      </c>
    </row>
    <row r="168" spans="1:10">
      <c r="A168" s="5">
        <v>167</v>
      </c>
      <c r="B168" s="5" t="s">
        <v>1037</v>
      </c>
      <c r="C168" s="5" t="s">
        <v>66</v>
      </c>
      <c r="D168" s="5" t="s">
        <v>1579</v>
      </c>
      <c r="E168" s="5" t="s">
        <v>1580</v>
      </c>
      <c r="F168" s="5" t="s">
        <v>1581</v>
      </c>
      <c r="G168" s="5" t="s">
        <v>1049</v>
      </c>
      <c r="J168" s="5" t="s">
        <v>1619</v>
      </c>
    </row>
    <row r="169" spans="1:10">
      <c r="A169" s="5">
        <v>168</v>
      </c>
      <c r="B169" s="5" t="s">
        <v>1037</v>
      </c>
      <c r="C169" s="5" t="s">
        <v>66</v>
      </c>
      <c r="D169" s="5" t="s">
        <v>1582</v>
      </c>
      <c r="E169" s="5" t="s">
        <v>1583</v>
      </c>
      <c r="F169" s="5" t="s">
        <v>1584</v>
      </c>
      <c r="G169" s="5" t="s">
        <v>1045</v>
      </c>
      <c r="J169" s="5" t="s">
        <v>1619</v>
      </c>
    </row>
    <row r="170" spans="1:10">
      <c r="A170" s="5">
        <v>169</v>
      </c>
      <c r="B170" s="5" t="s">
        <v>1037</v>
      </c>
      <c r="C170" s="5" t="s">
        <v>66</v>
      </c>
      <c r="D170" s="5" t="s">
        <v>1585</v>
      </c>
      <c r="E170" s="5" t="s">
        <v>1586</v>
      </c>
      <c r="F170" s="5" t="s">
        <v>1587</v>
      </c>
      <c r="G170" s="5" t="s">
        <v>1359</v>
      </c>
      <c r="J170" s="5" t="s">
        <v>1619</v>
      </c>
    </row>
    <row r="171" spans="1:10">
      <c r="A171" s="5">
        <v>170</v>
      </c>
      <c r="B171" s="5" t="s">
        <v>1037</v>
      </c>
      <c r="C171" s="5" t="s">
        <v>66</v>
      </c>
      <c r="D171" s="5" t="s">
        <v>1588</v>
      </c>
      <c r="E171" s="5" t="s">
        <v>1589</v>
      </c>
      <c r="F171" s="5" t="s">
        <v>1590</v>
      </c>
      <c r="G171" s="5" t="s">
        <v>1041</v>
      </c>
      <c r="J171" s="5" t="s">
        <v>1619</v>
      </c>
    </row>
    <row r="172" spans="1:10">
      <c r="A172" s="5">
        <v>171</v>
      </c>
      <c r="B172" s="5" t="s">
        <v>1037</v>
      </c>
      <c r="C172" s="5" t="s">
        <v>66</v>
      </c>
      <c r="D172" s="5" t="s">
        <v>1591</v>
      </c>
      <c r="E172" s="5" t="s">
        <v>1592</v>
      </c>
      <c r="F172" s="5" t="s">
        <v>1593</v>
      </c>
      <c r="G172" s="5" t="s">
        <v>1359</v>
      </c>
      <c r="J172" s="5" t="s">
        <v>1619</v>
      </c>
    </row>
    <row r="173" spans="1:10">
      <c r="A173" s="5">
        <v>172</v>
      </c>
      <c r="B173" s="5" t="s">
        <v>1037</v>
      </c>
      <c r="C173" s="5" t="s">
        <v>66</v>
      </c>
      <c r="D173" s="5" t="s">
        <v>1594</v>
      </c>
      <c r="E173" s="5" t="s">
        <v>1595</v>
      </c>
      <c r="F173" s="5" t="s">
        <v>1596</v>
      </c>
      <c r="G173" s="5" t="s">
        <v>1082</v>
      </c>
      <c r="J173" s="5" t="s">
        <v>1619</v>
      </c>
    </row>
    <row r="174" spans="1:10">
      <c r="A174" s="5">
        <v>173</v>
      </c>
      <c r="B174" s="5" t="s">
        <v>1037</v>
      </c>
      <c r="C174" s="5" t="s">
        <v>66</v>
      </c>
      <c r="D174" s="5" t="s">
        <v>1597</v>
      </c>
      <c r="E174" s="5" t="s">
        <v>1598</v>
      </c>
      <c r="F174" s="5" t="s">
        <v>1599</v>
      </c>
      <c r="G174" s="5" t="s">
        <v>1106</v>
      </c>
      <c r="J174" s="5" t="s">
        <v>1619</v>
      </c>
    </row>
    <row r="175" spans="1:10">
      <c r="A175" s="5">
        <v>174</v>
      </c>
      <c r="B175" s="5" t="s">
        <v>1037</v>
      </c>
      <c r="C175" s="5" t="s">
        <v>66</v>
      </c>
      <c r="D175" s="5" t="s">
        <v>1600</v>
      </c>
      <c r="E175" s="5" t="s">
        <v>1601</v>
      </c>
      <c r="F175" s="5" t="s">
        <v>1602</v>
      </c>
      <c r="G175" s="5" t="s">
        <v>1603</v>
      </c>
      <c r="J175" s="5" t="s">
        <v>1619</v>
      </c>
    </row>
    <row r="176" spans="1:10">
      <c r="A176" s="5">
        <v>175</v>
      </c>
      <c r="B176" s="5" t="s">
        <v>1037</v>
      </c>
      <c r="C176" s="5" t="s">
        <v>66</v>
      </c>
      <c r="D176" s="5" t="s">
        <v>1604</v>
      </c>
      <c r="E176" s="5" t="s">
        <v>1605</v>
      </c>
      <c r="F176" s="5" t="s">
        <v>1606</v>
      </c>
      <c r="G176" s="5" t="s">
        <v>1045</v>
      </c>
      <c r="J176" s="5" t="s">
        <v>1619</v>
      </c>
    </row>
    <row r="177" spans="1:10">
      <c r="A177" s="5">
        <v>176</v>
      </c>
      <c r="B177" s="5" t="s">
        <v>1037</v>
      </c>
      <c r="C177" s="5" t="s">
        <v>66</v>
      </c>
      <c r="D177" s="5" t="s">
        <v>1607</v>
      </c>
      <c r="E177" s="5" t="s">
        <v>1608</v>
      </c>
      <c r="F177" s="5" t="s">
        <v>1609</v>
      </c>
      <c r="G177" s="5" t="s">
        <v>1071</v>
      </c>
      <c r="J177" s="5" t="s">
        <v>1619</v>
      </c>
    </row>
    <row r="178" spans="1:10">
      <c r="A178" s="5">
        <v>177</v>
      </c>
      <c r="B178" s="5" t="s">
        <v>1037</v>
      </c>
      <c r="C178" s="5" t="s">
        <v>66</v>
      </c>
      <c r="D178" s="5" t="s">
        <v>1610</v>
      </c>
      <c r="E178" s="5" t="s">
        <v>1611</v>
      </c>
      <c r="F178" s="5" t="s">
        <v>1612</v>
      </c>
      <c r="G178" s="5" t="s">
        <v>1231</v>
      </c>
      <c r="J178" s="5" t="s">
        <v>1619</v>
      </c>
    </row>
    <row r="179" spans="1:10">
      <c r="A179" s="5">
        <v>178</v>
      </c>
      <c r="B179" s="5" t="s">
        <v>1037</v>
      </c>
      <c r="C179" s="5" t="s">
        <v>66</v>
      </c>
      <c r="D179" s="5" t="s">
        <v>1613</v>
      </c>
      <c r="E179" s="5" t="s">
        <v>1614</v>
      </c>
      <c r="F179" s="5" t="s">
        <v>1615</v>
      </c>
      <c r="G179" s="5" t="s">
        <v>1616</v>
      </c>
      <c r="J179" s="5" t="s">
        <v>1619</v>
      </c>
    </row>
    <row r="180" spans="1:10">
      <c r="A180" s="5">
        <v>179</v>
      </c>
      <c r="B180" s="5" t="s">
        <v>1037</v>
      </c>
      <c r="C180" s="5" t="s">
        <v>66</v>
      </c>
      <c r="D180" s="5" t="s">
        <v>1617</v>
      </c>
      <c r="E180" s="5" t="s">
        <v>1618</v>
      </c>
      <c r="F180" s="5" t="s">
        <v>1602</v>
      </c>
      <c r="G180" s="5" t="s">
        <v>1256</v>
      </c>
      <c r="J180" s="5" t="s">
        <v>1619</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01">
    <tabColor rgb="FFCCCCFF"/>
    <pageSetUpPr fitToPage="1"/>
  </sheetPr>
  <dimension ref="A1:IV20"/>
  <sheetViews>
    <sheetView showGridLines="0" topLeftCell="C3" zoomScaleNormal="100" workbookViewId="0">
      <selection activeCell="K25" sqref="K25"/>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56" t="s">
        <v>397</v>
      </c>
      <c r="E4" s="1157"/>
      <c r="F4" s="1157"/>
      <c r="G4" s="1157"/>
      <c r="H4" s="1158"/>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59"/>
      <c r="E6" s="1159"/>
      <c r="F6" s="1160" t="s">
        <v>84</v>
      </c>
      <c r="G6" s="1160"/>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61" t="s">
        <v>16</v>
      </c>
      <c r="E8" s="1161"/>
      <c r="F8" s="1161" t="s">
        <v>398</v>
      </c>
      <c r="G8" s="1161"/>
      <c r="H8" s="1161"/>
      <c r="I8" s="1162" t="s">
        <v>399</v>
      </c>
      <c r="J8" s="1162"/>
      <c r="K8" s="1162"/>
      <c r="L8" s="1162"/>
      <c r="M8" s="212"/>
      <c r="N8" s="212"/>
      <c r="O8" s="212"/>
      <c r="P8" s="212"/>
      <c r="Q8" s="360"/>
      <c r="R8" s="212"/>
      <c r="S8" s="357"/>
      <c r="T8" s="357"/>
      <c r="U8" s="357"/>
      <c r="V8" s="357"/>
    </row>
    <row r="9" spans="1:256" s="126" customFormat="1" ht="20.25" customHeight="1">
      <c r="A9" s="125"/>
      <c r="B9" s="36"/>
      <c r="C9" s="230"/>
      <c r="D9" s="240" t="s">
        <v>92</v>
      </c>
      <c r="E9" s="240" t="s">
        <v>400</v>
      </c>
      <c r="F9" s="1152" t="s">
        <v>92</v>
      </c>
      <c r="G9" s="1153"/>
      <c r="H9" s="241" t="s">
        <v>400</v>
      </c>
      <c r="I9" s="1154" t="s">
        <v>92</v>
      </c>
      <c r="J9" s="1154"/>
      <c r="K9" s="241" t="s">
        <v>400</v>
      </c>
      <c r="L9" s="241" t="s">
        <v>401</v>
      </c>
      <c r="M9" s="212"/>
      <c r="N9" s="212"/>
      <c r="O9" s="212"/>
      <c r="P9" s="212"/>
      <c r="Q9" s="360"/>
      <c r="R9" s="212"/>
      <c r="S9" s="357"/>
      <c r="T9" s="357"/>
      <c r="U9" s="357"/>
      <c r="V9" s="357"/>
    </row>
    <row r="10" spans="1:256" ht="12" customHeight="1">
      <c r="C10" s="249"/>
      <c r="D10" s="355" t="s">
        <v>93</v>
      </c>
      <c r="E10" s="355" t="s">
        <v>49</v>
      </c>
      <c r="F10" s="1155" t="s">
        <v>50</v>
      </c>
      <c r="G10" s="1155"/>
      <c r="H10" s="355" t="s">
        <v>51</v>
      </c>
      <c r="I10" s="1155" t="s">
        <v>68</v>
      </c>
      <c r="J10" s="1155"/>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585</v>
      </c>
      <c r="S11" s="357"/>
      <c r="T11" s="357"/>
      <c r="U11" s="357"/>
      <c r="V11" s="357"/>
    </row>
    <row r="12" spans="1:256" s="265" customFormat="1" ht="0.95" customHeight="1">
      <c r="A12" s="89"/>
      <c r="B12" s="186" t="s">
        <v>405</v>
      </c>
      <c r="C12" s="1164"/>
      <c r="D12" s="1161">
        <v>1</v>
      </c>
      <c r="E12" s="1165" t="s">
        <v>1630</v>
      </c>
      <c r="F12" s="1118"/>
      <c r="G12" s="1105">
        <v>0</v>
      </c>
      <c r="H12" s="358"/>
      <c r="I12" s="250"/>
      <c r="J12" s="395" t="s">
        <v>519</v>
      </c>
      <c r="K12" s="735"/>
      <c r="L12" s="266"/>
      <c r="M12" s="831">
        <f>mergeValue(H12)</f>
        <v>0</v>
      </c>
      <c r="N12" s="1010"/>
      <c r="O12" s="1010"/>
      <c r="P12" s="831" t="str">
        <f>IF(ISERROR(MATCH(Q12,MODesc,0)),"n","y")</f>
        <v>n</v>
      </c>
      <c r="Q12" s="1010" t="s">
        <v>1630</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64"/>
      <c r="D13" s="1161"/>
      <c r="E13" s="1166"/>
      <c r="F13" s="1167"/>
      <c r="G13" s="1161">
        <v>1</v>
      </c>
      <c r="H13" s="1163" t="s">
        <v>787</v>
      </c>
      <c r="I13" s="250"/>
      <c r="J13" s="395" t="s">
        <v>519</v>
      </c>
      <c r="K13" s="735"/>
      <c r="L13" s="266"/>
      <c r="M13" s="831" t="str">
        <f>mergeValue(H13)</f>
        <v>город Санкт-Петербург</v>
      </c>
      <c r="N13" s="1010"/>
      <c r="O13" s="1010"/>
      <c r="P13" s="1010"/>
      <c r="Q13" s="1010"/>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27" customHeight="1">
      <c r="A14" s="89"/>
      <c r="B14" s="186" t="s">
        <v>405</v>
      </c>
      <c r="C14" s="1164"/>
      <c r="D14" s="1161"/>
      <c r="E14" s="1166"/>
      <c r="F14" s="1168"/>
      <c r="G14" s="1161"/>
      <c r="H14" s="1163"/>
      <c r="I14" s="1125"/>
      <c r="J14" s="1105">
        <v>1</v>
      </c>
      <c r="K14" s="1117" t="s">
        <v>901</v>
      </c>
      <c r="L14" s="247" t="s">
        <v>902</v>
      </c>
      <c r="M14" s="831" t="str">
        <f>mergeValue(H14)</f>
        <v>город Санкт-Петербург</v>
      </c>
      <c r="N14" s="1010"/>
      <c r="O14" s="1010"/>
      <c r="P14" s="1010"/>
      <c r="Q14" s="1010"/>
      <c r="R14" s="831" t="str">
        <f>K14&amp;" ("&amp;L14&amp;")"</f>
        <v>муниципальный округ Невская застава (40378000)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zjIL+OXmWO13LX5rQESAz9Vv6TLKZRNvmsJZABVkFxheCXS0210FFewzPwWh+5Sa8v2w78wVjsejS9nSD8UMIQ==" saltValue="Vt5M0o/vEgY3J8bHCv0mnQ=="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xr:uid="{00000000-0002-0000-0500-000000000000}">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TSH_REESTR_MO">
    <tabColor indexed="47"/>
  </sheetPr>
  <dimension ref="A1:D113"/>
  <sheetViews>
    <sheetView showGridLines="0" zoomScaleNormal="100" workbookViewId="0"/>
  </sheetViews>
  <sheetFormatPr defaultRowHeight="11.25"/>
  <cols>
    <col min="1" max="1" width="9.140625" style="1062"/>
  </cols>
  <sheetData>
    <row r="1" spans="1:4">
      <c r="A1" s="1062" t="s">
        <v>1012</v>
      </c>
      <c r="B1" t="s">
        <v>514</v>
      </c>
      <c r="C1" t="s">
        <v>515</v>
      </c>
      <c r="D1" t="s">
        <v>1011</v>
      </c>
    </row>
    <row r="2" spans="1:4">
      <c r="A2" s="1062">
        <v>1</v>
      </c>
      <c r="B2" t="s">
        <v>787</v>
      </c>
      <c r="C2" t="s">
        <v>789</v>
      </c>
      <c r="D2" t="s">
        <v>790</v>
      </c>
    </row>
    <row r="3" spans="1:4">
      <c r="A3" s="1062">
        <v>2</v>
      </c>
      <c r="B3" t="s">
        <v>787</v>
      </c>
      <c r="C3" t="s">
        <v>791</v>
      </c>
      <c r="D3" t="s">
        <v>792</v>
      </c>
    </row>
    <row r="4" spans="1:4">
      <c r="A4" s="1062">
        <v>3</v>
      </c>
      <c r="B4" t="s">
        <v>787</v>
      </c>
      <c r="C4" t="s">
        <v>793</v>
      </c>
      <c r="D4" t="s">
        <v>794</v>
      </c>
    </row>
    <row r="5" spans="1:4">
      <c r="A5" s="1062">
        <v>4</v>
      </c>
      <c r="B5" t="s">
        <v>787</v>
      </c>
      <c r="C5" t="s">
        <v>795</v>
      </c>
      <c r="D5" t="s">
        <v>796</v>
      </c>
    </row>
    <row r="6" spans="1:4">
      <c r="A6" s="1062">
        <v>5</v>
      </c>
      <c r="B6" t="s">
        <v>787</v>
      </c>
      <c r="C6" t="s">
        <v>797</v>
      </c>
      <c r="D6" t="s">
        <v>798</v>
      </c>
    </row>
    <row r="7" spans="1:4">
      <c r="A7" s="1062">
        <v>6</v>
      </c>
      <c r="B7" t="s">
        <v>787</v>
      </c>
      <c r="C7" t="s">
        <v>799</v>
      </c>
      <c r="D7" t="s">
        <v>800</v>
      </c>
    </row>
    <row r="8" spans="1:4">
      <c r="A8" s="1062">
        <v>7</v>
      </c>
      <c r="B8" t="s">
        <v>787</v>
      </c>
      <c r="C8" t="s">
        <v>801</v>
      </c>
      <c r="D8" t="s">
        <v>802</v>
      </c>
    </row>
    <row r="9" spans="1:4">
      <c r="A9" s="1062">
        <v>8</v>
      </c>
      <c r="B9" t="s">
        <v>787</v>
      </c>
      <c r="C9" t="s">
        <v>803</v>
      </c>
      <c r="D9" t="s">
        <v>804</v>
      </c>
    </row>
    <row r="10" spans="1:4">
      <c r="A10" s="1062">
        <v>9</v>
      </c>
      <c r="B10" t="s">
        <v>787</v>
      </c>
      <c r="C10" t="s">
        <v>787</v>
      </c>
      <c r="D10" t="s">
        <v>788</v>
      </c>
    </row>
    <row r="11" spans="1:4">
      <c r="A11" s="1062">
        <v>10</v>
      </c>
      <c r="B11" t="s">
        <v>787</v>
      </c>
      <c r="C11" t="s">
        <v>805</v>
      </c>
      <c r="D11" t="s">
        <v>806</v>
      </c>
    </row>
    <row r="12" spans="1:4">
      <c r="A12" s="1062">
        <v>11</v>
      </c>
      <c r="B12" t="s">
        <v>787</v>
      </c>
      <c r="C12" t="s">
        <v>807</v>
      </c>
      <c r="D12" t="s">
        <v>808</v>
      </c>
    </row>
    <row r="13" spans="1:4">
      <c r="A13" s="1062">
        <v>12</v>
      </c>
      <c r="B13" t="s">
        <v>787</v>
      </c>
      <c r="C13" t="s">
        <v>809</v>
      </c>
      <c r="D13" t="s">
        <v>810</v>
      </c>
    </row>
    <row r="14" spans="1:4">
      <c r="A14" s="1062">
        <v>13</v>
      </c>
      <c r="B14" t="s">
        <v>787</v>
      </c>
      <c r="C14" t="s">
        <v>811</v>
      </c>
      <c r="D14" t="s">
        <v>812</v>
      </c>
    </row>
    <row r="15" spans="1:4">
      <c r="A15" s="1062">
        <v>14</v>
      </c>
      <c r="B15" t="s">
        <v>787</v>
      </c>
      <c r="C15" t="s">
        <v>813</v>
      </c>
      <c r="D15" t="s">
        <v>814</v>
      </c>
    </row>
    <row r="16" spans="1:4">
      <c r="A16" s="1062">
        <v>15</v>
      </c>
      <c r="B16" t="s">
        <v>787</v>
      </c>
      <c r="C16" t="s">
        <v>815</v>
      </c>
      <c r="D16" t="s">
        <v>816</v>
      </c>
    </row>
    <row r="17" spans="1:4">
      <c r="A17" s="1062">
        <v>16</v>
      </c>
      <c r="B17" t="s">
        <v>787</v>
      </c>
      <c r="C17" t="s">
        <v>817</v>
      </c>
      <c r="D17" t="s">
        <v>818</v>
      </c>
    </row>
    <row r="18" spans="1:4">
      <c r="A18" s="1062">
        <v>17</v>
      </c>
      <c r="B18" t="s">
        <v>787</v>
      </c>
      <c r="C18" t="s">
        <v>819</v>
      </c>
      <c r="D18" t="s">
        <v>820</v>
      </c>
    </row>
    <row r="19" spans="1:4">
      <c r="A19" s="1062">
        <v>18</v>
      </c>
      <c r="B19" t="s">
        <v>787</v>
      </c>
      <c r="C19" t="s">
        <v>821</v>
      </c>
      <c r="D19" t="s">
        <v>822</v>
      </c>
    </row>
    <row r="20" spans="1:4">
      <c r="A20" s="1062">
        <v>19</v>
      </c>
      <c r="B20" t="s">
        <v>787</v>
      </c>
      <c r="C20" t="s">
        <v>823</v>
      </c>
      <c r="D20" t="s">
        <v>824</v>
      </c>
    </row>
    <row r="21" spans="1:4">
      <c r="A21" s="1062">
        <v>20</v>
      </c>
      <c r="B21" t="s">
        <v>787</v>
      </c>
      <c r="C21" t="s">
        <v>825</v>
      </c>
      <c r="D21" t="s">
        <v>826</v>
      </c>
    </row>
    <row r="22" spans="1:4">
      <c r="A22" s="1062">
        <v>21</v>
      </c>
      <c r="B22" t="s">
        <v>787</v>
      </c>
      <c r="C22" t="s">
        <v>827</v>
      </c>
      <c r="D22" t="s">
        <v>828</v>
      </c>
    </row>
    <row r="23" spans="1:4">
      <c r="A23" s="1062">
        <v>22</v>
      </c>
      <c r="B23" t="s">
        <v>787</v>
      </c>
      <c r="C23" t="s">
        <v>829</v>
      </c>
      <c r="D23" t="s">
        <v>830</v>
      </c>
    </row>
    <row r="24" spans="1:4">
      <c r="A24" s="1062">
        <v>23</v>
      </c>
      <c r="B24" t="s">
        <v>787</v>
      </c>
      <c r="C24" t="s">
        <v>831</v>
      </c>
      <c r="D24" t="s">
        <v>832</v>
      </c>
    </row>
    <row r="25" spans="1:4">
      <c r="A25" s="1062">
        <v>24</v>
      </c>
      <c r="B25" t="s">
        <v>787</v>
      </c>
      <c r="C25" t="s">
        <v>833</v>
      </c>
      <c r="D25" t="s">
        <v>834</v>
      </c>
    </row>
    <row r="26" spans="1:4">
      <c r="A26" s="1062">
        <v>25</v>
      </c>
      <c r="B26" t="s">
        <v>787</v>
      </c>
      <c r="C26" t="s">
        <v>835</v>
      </c>
      <c r="D26" t="s">
        <v>836</v>
      </c>
    </row>
    <row r="27" spans="1:4">
      <c r="A27" s="1062">
        <v>26</v>
      </c>
      <c r="B27" t="s">
        <v>787</v>
      </c>
      <c r="C27" t="s">
        <v>837</v>
      </c>
      <c r="D27" t="s">
        <v>838</v>
      </c>
    </row>
    <row r="28" spans="1:4">
      <c r="A28" s="1062">
        <v>27</v>
      </c>
      <c r="B28" t="s">
        <v>787</v>
      </c>
      <c r="C28" t="s">
        <v>839</v>
      </c>
      <c r="D28" t="s">
        <v>840</v>
      </c>
    </row>
    <row r="29" spans="1:4">
      <c r="A29" s="1062">
        <v>28</v>
      </c>
      <c r="B29" t="s">
        <v>787</v>
      </c>
      <c r="C29" t="s">
        <v>841</v>
      </c>
      <c r="D29" t="s">
        <v>842</v>
      </c>
    </row>
    <row r="30" spans="1:4">
      <c r="A30" s="1062">
        <v>29</v>
      </c>
      <c r="B30" t="s">
        <v>787</v>
      </c>
      <c r="C30" t="s">
        <v>843</v>
      </c>
      <c r="D30" t="s">
        <v>844</v>
      </c>
    </row>
    <row r="31" spans="1:4">
      <c r="A31" s="1062">
        <v>30</v>
      </c>
      <c r="B31" t="s">
        <v>787</v>
      </c>
      <c r="C31" t="s">
        <v>845</v>
      </c>
      <c r="D31" t="s">
        <v>846</v>
      </c>
    </row>
    <row r="32" spans="1:4">
      <c r="A32" s="1062">
        <v>31</v>
      </c>
      <c r="B32" t="s">
        <v>787</v>
      </c>
      <c r="C32" t="s">
        <v>847</v>
      </c>
      <c r="D32" t="s">
        <v>848</v>
      </c>
    </row>
    <row r="33" spans="1:4">
      <c r="A33" s="1062">
        <v>32</v>
      </c>
      <c r="B33" t="s">
        <v>787</v>
      </c>
      <c r="C33" t="s">
        <v>849</v>
      </c>
      <c r="D33" t="s">
        <v>850</v>
      </c>
    </row>
    <row r="34" spans="1:4">
      <c r="A34" s="1062">
        <v>33</v>
      </c>
      <c r="B34" t="s">
        <v>787</v>
      </c>
      <c r="C34" t="s">
        <v>851</v>
      </c>
      <c r="D34" t="s">
        <v>852</v>
      </c>
    </row>
    <row r="35" spans="1:4">
      <c r="A35" s="1062">
        <v>34</v>
      </c>
      <c r="B35" t="s">
        <v>787</v>
      </c>
      <c r="C35" t="s">
        <v>853</v>
      </c>
      <c r="D35" t="s">
        <v>854</v>
      </c>
    </row>
    <row r="36" spans="1:4">
      <c r="A36" s="1062">
        <v>35</v>
      </c>
      <c r="B36" t="s">
        <v>787</v>
      </c>
      <c r="C36" t="s">
        <v>855</v>
      </c>
      <c r="D36" t="s">
        <v>856</v>
      </c>
    </row>
    <row r="37" spans="1:4">
      <c r="A37" s="1062">
        <v>36</v>
      </c>
      <c r="B37" t="s">
        <v>787</v>
      </c>
      <c r="C37" t="s">
        <v>857</v>
      </c>
      <c r="D37" t="s">
        <v>858</v>
      </c>
    </row>
    <row r="38" spans="1:4">
      <c r="A38" s="1062">
        <v>37</v>
      </c>
      <c r="B38" t="s">
        <v>787</v>
      </c>
      <c r="C38" t="s">
        <v>859</v>
      </c>
      <c r="D38" t="s">
        <v>860</v>
      </c>
    </row>
    <row r="39" spans="1:4">
      <c r="A39" s="1062">
        <v>38</v>
      </c>
      <c r="B39" t="s">
        <v>787</v>
      </c>
      <c r="C39" t="s">
        <v>861</v>
      </c>
      <c r="D39" t="s">
        <v>862</v>
      </c>
    </row>
    <row r="40" spans="1:4">
      <c r="A40" s="1062">
        <v>39</v>
      </c>
      <c r="B40" t="s">
        <v>787</v>
      </c>
      <c r="C40" t="s">
        <v>863</v>
      </c>
      <c r="D40" t="s">
        <v>864</v>
      </c>
    </row>
    <row r="41" spans="1:4">
      <c r="A41" s="1062">
        <v>40</v>
      </c>
      <c r="B41" t="s">
        <v>787</v>
      </c>
      <c r="C41" t="s">
        <v>865</v>
      </c>
      <c r="D41" t="s">
        <v>866</v>
      </c>
    </row>
    <row r="42" spans="1:4">
      <c r="A42" s="1062">
        <v>41</v>
      </c>
      <c r="B42" t="s">
        <v>787</v>
      </c>
      <c r="C42" t="s">
        <v>867</v>
      </c>
      <c r="D42" t="s">
        <v>868</v>
      </c>
    </row>
    <row r="43" spans="1:4">
      <c r="A43" s="1062">
        <v>42</v>
      </c>
      <c r="B43" t="s">
        <v>787</v>
      </c>
      <c r="C43" t="s">
        <v>869</v>
      </c>
      <c r="D43" t="s">
        <v>870</v>
      </c>
    </row>
    <row r="44" spans="1:4">
      <c r="A44" s="1062">
        <v>43</v>
      </c>
      <c r="B44" t="s">
        <v>787</v>
      </c>
      <c r="C44" t="s">
        <v>871</v>
      </c>
      <c r="D44" t="s">
        <v>872</v>
      </c>
    </row>
    <row r="45" spans="1:4">
      <c r="A45" s="1062">
        <v>44</v>
      </c>
      <c r="B45" t="s">
        <v>787</v>
      </c>
      <c r="C45" t="s">
        <v>873</v>
      </c>
      <c r="D45" t="s">
        <v>874</v>
      </c>
    </row>
    <row r="46" spans="1:4">
      <c r="A46" s="1062">
        <v>45</v>
      </c>
      <c r="B46" t="s">
        <v>787</v>
      </c>
      <c r="C46" t="s">
        <v>875</v>
      </c>
      <c r="D46" t="s">
        <v>876</v>
      </c>
    </row>
    <row r="47" spans="1:4">
      <c r="A47" s="1062">
        <v>46</v>
      </c>
      <c r="B47" t="s">
        <v>787</v>
      </c>
      <c r="C47" t="s">
        <v>877</v>
      </c>
      <c r="D47" t="s">
        <v>878</v>
      </c>
    </row>
    <row r="48" spans="1:4">
      <c r="A48" s="1062">
        <v>47</v>
      </c>
      <c r="B48" t="s">
        <v>787</v>
      </c>
      <c r="C48" t="s">
        <v>879</v>
      </c>
      <c r="D48" t="s">
        <v>880</v>
      </c>
    </row>
    <row r="49" spans="1:4">
      <c r="A49" s="1062">
        <v>48</v>
      </c>
      <c r="B49" t="s">
        <v>787</v>
      </c>
      <c r="C49" t="s">
        <v>881</v>
      </c>
      <c r="D49" t="s">
        <v>882</v>
      </c>
    </row>
    <row r="50" spans="1:4">
      <c r="A50" s="1062">
        <v>49</v>
      </c>
      <c r="B50" t="s">
        <v>787</v>
      </c>
      <c r="C50" t="s">
        <v>883</v>
      </c>
      <c r="D50" t="s">
        <v>884</v>
      </c>
    </row>
    <row r="51" spans="1:4">
      <c r="A51" s="1062">
        <v>50</v>
      </c>
      <c r="B51" t="s">
        <v>787</v>
      </c>
      <c r="C51" t="s">
        <v>885</v>
      </c>
      <c r="D51" t="s">
        <v>886</v>
      </c>
    </row>
    <row r="52" spans="1:4">
      <c r="A52" s="1062">
        <v>51</v>
      </c>
      <c r="B52" t="s">
        <v>787</v>
      </c>
      <c r="C52" t="s">
        <v>887</v>
      </c>
      <c r="D52" t="s">
        <v>888</v>
      </c>
    </row>
    <row r="53" spans="1:4">
      <c r="A53" s="1062">
        <v>52</v>
      </c>
      <c r="B53" t="s">
        <v>787</v>
      </c>
      <c r="C53" t="s">
        <v>889</v>
      </c>
      <c r="D53" t="s">
        <v>890</v>
      </c>
    </row>
    <row r="54" spans="1:4">
      <c r="A54" s="1062">
        <v>53</v>
      </c>
      <c r="B54" t="s">
        <v>787</v>
      </c>
      <c r="C54" t="s">
        <v>891</v>
      </c>
      <c r="D54" t="s">
        <v>892</v>
      </c>
    </row>
    <row r="55" spans="1:4">
      <c r="A55" s="1062">
        <v>54</v>
      </c>
      <c r="B55" t="s">
        <v>787</v>
      </c>
      <c r="C55" t="s">
        <v>893</v>
      </c>
      <c r="D55" t="s">
        <v>894</v>
      </c>
    </row>
    <row r="56" spans="1:4">
      <c r="A56" s="1062">
        <v>55</v>
      </c>
      <c r="B56" t="s">
        <v>787</v>
      </c>
      <c r="C56" t="s">
        <v>895</v>
      </c>
      <c r="D56" t="s">
        <v>896</v>
      </c>
    </row>
    <row r="57" spans="1:4">
      <c r="A57" s="1062">
        <v>56</v>
      </c>
      <c r="B57" t="s">
        <v>787</v>
      </c>
      <c r="C57" t="s">
        <v>897</v>
      </c>
      <c r="D57" t="s">
        <v>898</v>
      </c>
    </row>
    <row r="58" spans="1:4">
      <c r="A58" s="1062">
        <v>57</v>
      </c>
      <c r="B58" t="s">
        <v>787</v>
      </c>
      <c r="C58" t="s">
        <v>899</v>
      </c>
      <c r="D58" t="s">
        <v>900</v>
      </c>
    </row>
    <row r="59" spans="1:4">
      <c r="A59" s="1062">
        <v>58</v>
      </c>
      <c r="B59" t="s">
        <v>787</v>
      </c>
      <c r="C59" t="s">
        <v>901</v>
      </c>
      <c r="D59" t="s">
        <v>902</v>
      </c>
    </row>
    <row r="60" spans="1:4">
      <c r="A60" s="1062">
        <v>59</v>
      </c>
      <c r="B60" t="s">
        <v>787</v>
      </c>
      <c r="C60" t="s">
        <v>903</v>
      </c>
      <c r="D60" t="s">
        <v>904</v>
      </c>
    </row>
    <row r="61" spans="1:4">
      <c r="A61" s="1062">
        <v>60</v>
      </c>
      <c r="B61" t="s">
        <v>787</v>
      </c>
      <c r="C61" t="s">
        <v>905</v>
      </c>
      <c r="D61" t="s">
        <v>906</v>
      </c>
    </row>
    <row r="62" spans="1:4">
      <c r="A62" s="1062">
        <v>61</v>
      </c>
      <c r="B62" t="s">
        <v>787</v>
      </c>
      <c r="C62" t="s">
        <v>907</v>
      </c>
      <c r="D62" t="s">
        <v>908</v>
      </c>
    </row>
    <row r="63" spans="1:4">
      <c r="A63" s="1062">
        <v>62</v>
      </c>
      <c r="B63" t="s">
        <v>787</v>
      </c>
      <c r="C63" t="s">
        <v>909</v>
      </c>
      <c r="D63" t="s">
        <v>910</v>
      </c>
    </row>
    <row r="64" spans="1:4">
      <c r="A64" s="1062">
        <v>63</v>
      </c>
      <c r="B64" t="s">
        <v>787</v>
      </c>
      <c r="C64" t="s">
        <v>911</v>
      </c>
      <c r="D64" t="s">
        <v>912</v>
      </c>
    </row>
    <row r="65" spans="1:4">
      <c r="A65" s="1062">
        <v>64</v>
      </c>
      <c r="B65" t="s">
        <v>787</v>
      </c>
      <c r="C65" t="s">
        <v>913</v>
      </c>
      <c r="D65" t="s">
        <v>914</v>
      </c>
    </row>
    <row r="66" spans="1:4">
      <c r="A66" s="1062">
        <v>65</v>
      </c>
      <c r="B66" t="s">
        <v>787</v>
      </c>
      <c r="C66" t="s">
        <v>915</v>
      </c>
      <c r="D66" t="s">
        <v>916</v>
      </c>
    </row>
    <row r="67" spans="1:4">
      <c r="A67" s="1062">
        <v>66</v>
      </c>
      <c r="B67" t="s">
        <v>787</v>
      </c>
      <c r="C67" t="s">
        <v>917</v>
      </c>
      <c r="D67" t="s">
        <v>918</v>
      </c>
    </row>
    <row r="68" spans="1:4">
      <c r="A68" s="1062">
        <v>67</v>
      </c>
      <c r="B68" t="s">
        <v>787</v>
      </c>
      <c r="C68" t="s">
        <v>919</v>
      </c>
      <c r="D68" t="s">
        <v>920</v>
      </c>
    </row>
    <row r="69" spans="1:4">
      <c r="A69" s="1062">
        <v>68</v>
      </c>
      <c r="B69" t="s">
        <v>787</v>
      </c>
      <c r="C69" t="s">
        <v>921</v>
      </c>
      <c r="D69" t="s">
        <v>922</v>
      </c>
    </row>
    <row r="70" spans="1:4">
      <c r="A70" s="1062">
        <v>69</v>
      </c>
      <c r="B70" t="s">
        <v>787</v>
      </c>
      <c r="C70" t="s">
        <v>923</v>
      </c>
      <c r="D70" t="s">
        <v>924</v>
      </c>
    </row>
    <row r="71" spans="1:4">
      <c r="A71" s="1062">
        <v>70</v>
      </c>
      <c r="B71" t="s">
        <v>787</v>
      </c>
      <c r="C71" t="s">
        <v>925</v>
      </c>
      <c r="D71" t="s">
        <v>926</v>
      </c>
    </row>
    <row r="72" spans="1:4">
      <c r="A72" s="1062">
        <v>71</v>
      </c>
      <c r="B72" t="s">
        <v>787</v>
      </c>
      <c r="C72" t="s">
        <v>927</v>
      </c>
      <c r="D72" t="s">
        <v>928</v>
      </c>
    </row>
    <row r="73" spans="1:4">
      <c r="A73" s="1062">
        <v>72</v>
      </c>
      <c r="B73" t="s">
        <v>787</v>
      </c>
      <c r="C73" t="s">
        <v>929</v>
      </c>
      <c r="D73" t="s">
        <v>930</v>
      </c>
    </row>
    <row r="74" spans="1:4">
      <c r="A74" s="1062">
        <v>73</v>
      </c>
      <c r="B74" t="s">
        <v>787</v>
      </c>
      <c r="C74" t="s">
        <v>931</v>
      </c>
      <c r="D74" t="s">
        <v>932</v>
      </c>
    </row>
    <row r="75" spans="1:4">
      <c r="A75" s="1062">
        <v>74</v>
      </c>
      <c r="B75" t="s">
        <v>787</v>
      </c>
      <c r="C75" t="s">
        <v>933</v>
      </c>
      <c r="D75" t="s">
        <v>934</v>
      </c>
    </row>
    <row r="76" spans="1:4">
      <c r="A76" s="1062">
        <v>75</v>
      </c>
      <c r="B76" t="s">
        <v>787</v>
      </c>
      <c r="C76" t="s">
        <v>935</v>
      </c>
      <c r="D76" t="s">
        <v>936</v>
      </c>
    </row>
    <row r="77" spans="1:4">
      <c r="A77" s="1062">
        <v>76</v>
      </c>
      <c r="B77" t="s">
        <v>787</v>
      </c>
      <c r="C77" t="s">
        <v>937</v>
      </c>
      <c r="D77" t="s">
        <v>938</v>
      </c>
    </row>
    <row r="78" spans="1:4">
      <c r="A78" s="1062">
        <v>77</v>
      </c>
      <c r="B78" t="s">
        <v>787</v>
      </c>
      <c r="C78" t="s">
        <v>939</v>
      </c>
      <c r="D78" t="s">
        <v>940</v>
      </c>
    </row>
    <row r="79" spans="1:4">
      <c r="A79" s="1062">
        <v>78</v>
      </c>
      <c r="B79" t="s">
        <v>787</v>
      </c>
      <c r="C79" t="s">
        <v>941</v>
      </c>
      <c r="D79" t="s">
        <v>942</v>
      </c>
    </row>
    <row r="80" spans="1:4">
      <c r="A80" s="1062">
        <v>79</v>
      </c>
      <c r="B80" t="s">
        <v>787</v>
      </c>
      <c r="C80" t="s">
        <v>943</v>
      </c>
      <c r="D80" t="s">
        <v>944</v>
      </c>
    </row>
    <row r="81" spans="1:4">
      <c r="A81" s="1062">
        <v>80</v>
      </c>
      <c r="B81" t="s">
        <v>787</v>
      </c>
      <c r="C81" t="s">
        <v>945</v>
      </c>
      <c r="D81" t="s">
        <v>946</v>
      </c>
    </row>
    <row r="82" spans="1:4">
      <c r="A82" s="1062">
        <v>81</v>
      </c>
      <c r="B82" t="s">
        <v>787</v>
      </c>
      <c r="C82" t="s">
        <v>947</v>
      </c>
      <c r="D82" t="s">
        <v>948</v>
      </c>
    </row>
    <row r="83" spans="1:4">
      <c r="A83" s="1062">
        <v>82</v>
      </c>
      <c r="B83" t="s">
        <v>787</v>
      </c>
      <c r="C83" t="s">
        <v>949</v>
      </c>
      <c r="D83" t="s">
        <v>950</v>
      </c>
    </row>
    <row r="84" spans="1:4">
      <c r="A84" s="1062">
        <v>83</v>
      </c>
      <c r="B84" t="s">
        <v>787</v>
      </c>
      <c r="C84" t="s">
        <v>951</v>
      </c>
      <c r="D84" t="s">
        <v>952</v>
      </c>
    </row>
    <row r="85" spans="1:4">
      <c r="A85" s="1062">
        <v>84</v>
      </c>
      <c r="B85" t="s">
        <v>787</v>
      </c>
      <c r="C85" t="s">
        <v>953</v>
      </c>
      <c r="D85" t="s">
        <v>954</v>
      </c>
    </row>
    <row r="86" spans="1:4">
      <c r="A86" s="1062">
        <v>85</v>
      </c>
      <c r="B86" t="s">
        <v>787</v>
      </c>
      <c r="C86" t="s">
        <v>955</v>
      </c>
      <c r="D86" t="s">
        <v>956</v>
      </c>
    </row>
    <row r="87" spans="1:4">
      <c r="A87" s="1062">
        <v>86</v>
      </c>
      <c r="B87" t="s">
        <v>787</v>
      </c>
      <c r="C87" t="s">
        <v>957</v>
      </c>
      <c r="D87" t="s">
        <v>958</v>
      </c>
    </row>
    <row r="88" spans="1:4">
      <c r="A88" s="1062">
        <v>87</v>
      </c>
      <c r="B88" t="s">
        <v>787</v>
      </c>
      <c r="C88" t="s">
        <v>959</v>
      </c>
      <c r="D88" t="s">
        <v>960</v>
      </c>
    </row>
    <row r="89" spans="1:4">
      <c r="A89" s="1062">
        <v>88</v>
      </c>
      <c r="B89" t="s">
        <v>787</v>
      </c>
      <c r="C89" t="s">
        <v>961</v>
      </c>
      <c r="D89" t="s">
        <v>962</v>
      </c>
    </row>
    <row r="90" spans="1:4">
      <c r="A90" s="1062">
        <v>89</v>
      </c>
      <c r="B90" t="s">
        <v>787</v>
      </c>
      <c r="C90" t="s">
        <v>963</v>
      </c>
      <c r="D90" t="s">
        <v>964</v>
      </c>
    </row>
    <row r="91" spans="1:4">
      <c r="A91" s="1062">
        <v>90</v>
      </c>
      <c r="B91" t="s">
        <v>787</v>
      </c>
      <c r="C91" t="s">
        <v>965</v>
      </c>
      <c r="D91" t="s">
        <v>966</v>
      </c>
    </row>
    <row r="92" spans="1:4">
      <c r="A92" s="1062">
        <v>91</v>
      </c>
      <c r="B92" t="s">
        <v>787</v>
      </c>
      <c r="C92" t="s">
        <v>967</v>
      </c>
      <c r="D92" t="s">
        <v>968</v>
      </c>
    </row>
    <row r="93" spans="1:4">
      <c r="A93" s="1062">
        <v>92</v>
      </c>
      <c r="B93" t="s">
        <v>787</v>
      </c>
      <c r="C93" t="s">
        <v>969</v>
      </c>
      <c r="D93" t="s">
        <v>970</v>
      </c>
    </row>
    <row r="94" spans="1:4">
      <c r="A94" s="1062">
        <v>93</v>
      </c>
      <c r="B94" t="s">
        <v>787</v>
      </c>
      <c r="C94" t="s">
        <v>971</v>
      </c>
      <c r="D94" t="s">
        <v>972</v>
      </c>
    </row>
    <row r="95" spans="1:4">
      <c r="A95" s="1062">
        <v>94</v>
      </c>
      <c r="B95" t="s">
        <v>787</v>
      </c>
      <c r="C95" t="s">
        <v>973</v>
      </c>
      <c r="D95" t="s">
        <v>974</v>
      </c>
    </row>
    <row r="96" spans="1:4">
      <c r="A96" s="1062">
        <v>95</v>
      </c>
      <c r="B96" t="s">
        <v>787</v>
      </c>
      <c r="C96" t="s">
        <v>975</v>
      </c>
      <c r="D96" t="s">
        <v>976</v>
      </c>
    </row>
    <row r="97" spans="1:4">
      <c r="A97" s="1062">
        <v>96</v>
      </c>
      <c r="B97" t="s">
        <v>787</v>
      </c>
      <c r="C97" t="s">
        <v>977</v>
      </c>
      <c r="D97" t="s">
        <v>978</v>
      </c>
    </row>
    <row r="98" spans="1:4">
      <c r="A98" s="1062">
        <v>97</v>
      </c>
      <c r="B98" t="s">
        <v>787</v>
      </c>
      <c r="C98" t="s">
        <v>979</v>
      </c>
      <c r="D98" t="s">
        <v>980</v>
      </c>
    </row>
    <row r="99" spans="1:4">
      <c r="A99" s="1062">
        <v>98</v>
      </c>
      <c r="B99" t="s">
        <v>787</v>
      </c>
      <c r="C99" t="s">
        <v>981</v>
      </c>
      <c r="D99" t="s">
        <v>982</v>
      </c>
    </row>
    <row r="100" spans="1:4">
      <c r="A100" s="1062">
        <v>99</v>
      </c>
      <c r="B100" t="s">
        <v>787</v>
      </c>
      <c r="C100" t="s">
        <v>983</v>
      </c>
      <c r="D100" t="s">
        <v>984</v>
      </c>
    </row>
    <row r="101" spans="1:4">
      <c r="A101" s="1062">
        <v>100</v>
      </c>
      <c r="B101" t="s">
        <v>787</v>
      </c>
      <c r="C101" t="s">
        <v>985</v>
      </c>
      <c r="D101" t="s">
        <v>986</v>
      </c>
    </row>
    <row r="102" spans="1:4">
      <c r="A102" s="1062">
        <v>101</v>
      </c>
      <c r="B102" t="s">
        <v>787</v>
      </c>
      <c r="C102" t="s">
        <v>987</v>
      </c>
      <c r="D102" t="s">
        <v>988</v>
      </c>
    </row>
    <row r="103" spans="1:4">
      <c r="A103" s="1062">
        <v>102</v>
      </c>
      <c r="B103" t="s">
        <v>787</v>
      </c>
      <c r="C103" t="s">
        <v>989</v>
      </c>
      <c r="D103" t="s">
        <v>990</v>
      </c>
    </row>
    <row r="104" spans="1:4">
      <c r="A104" s="1062">
        <v>103</v>
      </c>
      <c r="B104" t="s">
        <v>787</v>
      </c>
      <c r="C104" t="s">
        <v>991</v>
      </c>
      <c r="D104" t="s">
        <v>992</v>
      </c>
    </row>
    <row r="105" spans="1:4">
      <c r="A105" s="1062">
        <v>104</v>
      </c>
      <c r="B105" t="s">
        <v>787</v>
      </c>
      <c r="C105" t="s">
        <v>993</v>
      </c>
      <c r="D105" t="s">
        <v>994</v>
      </c>
    </row>
    <row r="106" spans="1:4">
      <c r="A106" s="1062">
        <v>105</v>
      </c>
      <c r="B106" t="s">
        <v>787</v>
      </c>
      <c r="C106" t="s">
        <v>995</v>
      </c>
      <c r="D106" t="s">
        <v>996</v>
      </c>
    </row>
    <row r="107" spans="1:4">
      <c r="A107" s="1062">
        <v>106</v>
      </c>
      <c r="B107" t="s">
        <v>787</v>
      </c>
      <c r="C107" t="s">
        <v>997</v>
      </c>
      <c r="D107" t="s">
        <v>998</v>
      </c>
    </row>
    <row r="108" spans="1:4">
      <c r="A108" s="1062">
        <v>107</v>
      </c>
      <c r="B108" t="s">
        <v>787</v>
      </c>
      <c r="C108" t="s">
        <v>999</v>
      </c>
      <c r="D108" t="s">
        <v>1000</v>
      </c>
    </row>
    <row r="109" spans="1:4">
      <c r="A109" s="1062">
        <v>108</v>
      </c>
      <c r="B109" t="s">
        <v>787</v>
      </c>
      <c r="C109" t="s">
        <v>1001</v>
      </c>
      <c r="D109" t="s">
        <v>1002</v>
      </c>
    </row>
    <row r="110" spans="1:4">
      <c r="A110" s="1062">
        <v>109</v>
      </c>
      <c r="B110" t="s">
        <v>787</v>
      </c>
      <c r="C110" t="s">
        <v>1003</v>
      </c>
      <c r="D110" t="s">
        <v>1004</v>
      </c>
    </row>
    <row r="111" spans="1:4">
      <c r="A111" s="1062">
        <v>110</v>
      </c>
      <c r="B111" t="s">
        <v>787</v>
      </c>
      <c r="C111" t="s">
        <v>1005</v>
      </c>
      <c r="D111" t="s">
        <v>1006</v>
      </c>
    </row>
    <row r="112" spans="1:4">
      <c r="A112" s="1062">
        <v>111</v>
      </c>
      <c r="B112" t="s">
        <v>787</v>
      </c>
      <c r="C112" t="s">
        <v>1007</v>
      </c>
      <c r="D112" t="s">
        <v>1008</v>
      </c>
    </row>
    <row r="113" spans="1:4">
      <c r="A113" s="1062">
        <v>112</v>
      </c>
      <c r="B113" t="s">
        <v>787</v>
      </c>
      <c r="C113" t="s">
        <v>1009</v>
      </c>
      <c r="D113" t="s">
        <v>1010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605</v>
      </c>
    </row>
    <row r="5" spans="2:4">
      <c r="B5" s="53" t="s">
        <v>223</v>
      </c>
    </row>
    <row r="6" spans="2:4" ht="22.5">
      <c r="B6" s="53" t="s">
        <v>267</v>
      </c>
    </row>
    <row r="7" spans="2:4" ht="22.5">
      <c r="B7" s="53" t="s">
        <v>268</v>
      </c>
    </row>
    <row r="8" spans="2:4" ht="22.5">
      <c r="B8" s="53" t="s">
        <v>269</v>
      </c>
    </row>
    <row r="9" spans="2:4" ht="22.5">
      <c r="B9" s="53" t="s">
        <v>504</v>
      </c>
    </row>
    <row r="10" spans="2:4" ht="56.25">
      <c r="B10" s="53" t="s">
        <v>768</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604</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02">
    <tabColor rgb="FFCCCCFF"/>
  </sheetPr>
  <dimension ref="A1:X48"/>
  <sheetViews>
    <sheetView showGridLines="0" topLeftCell="C4" zoomScaleNormal="100" workbookViewId="0">
      <selection activeCell="F45" sqref="F45"/>
    </sheetView>
  </sheetViews>
  <sheetFormatPr defaultRowHeight="11.25"/>
  <cols>
    <col min="1" max="2" width="3.7109375" style="210" hidden="1" customWidth="1"/>
    <col min="3" max="3" width="3.7109375" style="102" bestFit="1" customWidth="1"/>
    <col min="4" max="4" width="6.140625" style="102" customWidth="1"/>
    <col min="5" max="5" width="78"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6" t="s">
        <v>713</v>
      </c>
      <c r="E5" s="1157"/>
      <c r="F5" s="1157"/>
      <c r="G5" s="1157"/>
      <c r="H5" s="1157"/>
      <c r="I5" s="1157"/>
      <c r="J5" s="1158"/>
      <c r="K5" s="437"/>
      <c r="L5" s="176"/>
      <c r="M5" s="176"/>
      <c r="N5" s="176"/>
      <c r="O5" s="176"/>
      <c r="P5" s="176"/>
      <c r="Q5" s="176"/>
      <c r="R5" s="176"/>
      <c r="S5" s="569"/>
      <c r="T5" s="569"/>
      <c r="U5" s="569"/>
      <c r="V5" s="569"/>
      <c r="W5" s="176"/>
    </row>
    <row r="6" spans="1:24" s="470" customFormat="1" ht="3" customHeight="1">
      <c r="A6" s="312"/>
      <c r="B6" s="312"/>
      <c r="D6" s="1172"/>
      <c r="E6" s="1173"/>
      <c r="F6" s="1173"/>
      <c r="G6" s="1173"/>
      <c r="H6" s="1173"/>
      <c r="I6" s="1173"/>
      <c r="J6" s="1174"/>
      <c r="S6" s="647"/>
      <c r="T6" s="647"/>
      <c r="U6" s="647"/>
      <c r="V6" s="647"/>
    </row>
    <row r="7" spans="1:24" s="470" customFormat="1" ht="5.25" hidden="1" customHeight="1">
      <c r="A7" s="312"/>
      <c r="B7" s="312"/>
      <c r="E7" s="1175"/>
      <c r="F7" s="1175"/>
      <c r="G7" s="1171"/>
      <c r="H7" s="1171"/>
      <c r="I7" s="1171"/>
      <c r="J7" s="1171"/>
      <c r="S7" s="647"/>
      <c r="T7" s="647"/>
      <c r="U7" s="647"/>
      <c r="V7" s="647"/>
    </row>
    <row r="8" spans="1:24" s="470" customFormat="1" ht="5.25" hidden="1" customHeight="1">
      <c r="A8" s="312"/>
      <c r="B8" s="312"/>
      <c r="E8" s="1175"/>
      <c r="F8" s="1175"/>
      <c r="G8" s="1171"/>
      <c r="H8" s="1171"/>
      <c r="I8" s="1171"/>
      <c r="J8" s="1171"/>
      <c r="S8" s="647"/>
      <c r="T8" s="647"/>
      <c r="U8" s="647"/>
      <c r="V8" s="647"/>
    </row>
    <row r="9" spans="1:24" s="470" customFormat="1" ht="5.25" hidden="1" customHeight="1">
      <c r="A9" s="312"/>
      <c r="B9" s="312"/>
      <c r="E9" s="1175"/>
      <c r="F9" s="1175"/>
      <c r="G9" s="1171"/>
      <c r="H9" s="1171"/>
      <c r="I9" s="1171"/>
      <c r="J9" s="1171"/>
      <c r="S9" s="647"/>
      <c r="T9" s="647"/>
      <c r="U9" s="647"/>
      <c r="V9" s="647"/>
    </row>
    <row r="10" spans="1:24" s="647" customFormat="1" ht="5.25" hidden="1">
      <c r="A10" s="312"/>
      <c r="B10" s="312"/>
      <c r="E10" s="1176"/>
      <c r="F10" s="1176"/>
      <c r="G10" s="842"/>
      <c r="H10" s="466"/>
      <c r="I10" s="795"/>
      <c r="J10" s="795"/>
    </row>
    <row r="11" spans="1:24" s="159" customFormat="1" ht="18.75" hidden="1" customHeight="1">
      <c r="A11" s="312"/>
      <c r="B11" s="312"/>
      <c r="D11" s="152"/>
      <c r="E11" s="1177" t="s">
        <v>720</v>
      </c>
      <c r="F11" s="1177"/>
      <c r="G11" s="1126"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77" t="s">
        <v>721</v>
      </c>
      <c r="F12" s="1177"/>
      <c r="G12" s="1126"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70"/>
      <c r="F13" s="1170"/>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69" t="s">
        <v>92</v>
      </c>
      <c r="E17" s="1169" t="s">
        <v>297</v>
      </c>
      <c r="F17" s="1169" t="s">
        <v>80</v>
      </c>
      <c r="G17" s="1169" t="s">
        <v>439</v>
      </c>
      <c r="H17" s="1169" t="s">
        <v>92</v>
      </c>
      <c r="I17" s="1169"/>
      <c r="J17" s="1169" t="s">
        <v>20</v>
      </c>
      <c r="K17" s="1181" t="s">
        <v>479</v>
      </c>
      <c r="L17" s="1181"/>
      <c r="M17" s="1181"/>
      <c r="N17" s="1181"/>
      <c r="O17" s="1181" t="s">
        <v>711</v>
      </c>
      <c r="P17" s="1181"/>
      <c r="Q17" s="1181"/>
      <c r="R17" s="1181"/>
      <c r="S17" s="1181" t="s">
        <v>712</v>
      </c>
      <c r="T17" s="1181"/>
      <c r="U17" s="1181"/>
      <c r="V17" s="1181"/>
      <c r="W17" s="1169" t="s">
        <v>244</v>
      </c>
    </row>
    <row r="18" spans="1:24" ht="30.75" customHeight="1">
      <c r="D18" s="1169"/>
      <c r="E18" s="1169"/>
      <c r="F18" s="1169"/>
      <c r="G18" s="1169"/>
      <c r="H18" s="1169"/>
      <c r="I18" s="1169"/>
      <c r="J18" s="1169"/>
      <c r="K18" s="115" t="s">
        <v>300</v>
      </c>
      <c r="L18" s="1169" t="s">
        <v>92</v>
      </c>
      <c r="M18" s="1169"/>
      <c r="N18" s="115" t="s">
        <v>230</v>
      </c>
      <c r="O18" s="115" t="s">
        <v>300</v>
      </c>
      <c r="P18" s="1169" t="s">
        <v>92</v>
      </c>
      <c r="Q18" s="1169"/>
      <c r="R18" s="115" t="s">
        <v>230</v>
      </c>
      <c r="S18" s="542" t="s">
        <v>300</v>
      </c>
      <c r="T18" s="1169" t="s">
        <v>92</v>
      </c>
      <c r="U18" s="1169"/>
      <c r="V18" s="542" t="s">
        <v>400</v>
      </c>
      <c r="W18" s="1169"/>
    </row>
    <row r="19" spans="1:24" s="406" customFormat="1" ht="12" customHeight="1">
      <c r="A19" s="405"/>
      <c r="B19" s="405"/>
      <c r="D19" s="42" t="s">
        <v>93</v>
      </c>
      <c r="E19" s="42" t="s">
        <v>49</v>
      </c>
      <c r="F19" s="42" t="s">
        <v>50</v>
      </c>
      <c r="G19" s="42" t="s">
        <v>51</v>
      </c>
      <c r="H19" s="1178" t="s">
        <v>68</v>
      </c>
      <c r="I19" s="1178"/>
      <c r="J19" s="42" t="s">
        <v>69</v>
      </c>
      <c r="K19" s="42" t="s">
        <v>183</v>
      </c>
      <c r="L19" s="1178" t="s">
        <v>184</v>
      </c>
      <c r="M19" s="1178"/>
      <c r="N19" s="42" t="s">
        <v>208</v>
      </c>
      <c r="O19" s="42" t="s">
        <v>209</v>
      </c>
      <c r="P19" s="1178" t="s">
        <v>210</v>
      </c>
      <c r="Q19" s="1178"/>
      <c r="R19" s="42" t="s">
        <v>211</v>
      </c>
      <c r="S19" s="527" t="s">
        <v>210</v>
      </c>
      <c r="T19" s="1178" t="s">
        <v>211</v>
      </c>
      <c r="U19" s="1178"/>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3" customFormat="1" ht="17.100000000000001" customHeight="1">
      <c r="A21" s="750">
        <v>13</v>
      </c>
      <c r="C21" s="310"/>
      <c r="D21" s="1182">
        <v>1</v>
      </c>
      <c r="E21" s="1188" t="s">
        <v>772</v>
      </c>
      <c r="F21" s="1190" t="s">
        <v>1631</v>
      </c>
      <c r="G21" s="1193" t="s">
        <v>85</v>
      </c>
      <c r="H21" s="1182"/>
      <c r="I21" s="1182">
        <v>1</v>
      </c>
      <c r="J21" s="1184" t="s">
        <v>1632</v>
      </c>
      <c r="K21" s="1199" t="s">
        <v>85</v>
      </c>
      <c r="L21" s="1200"/>
      <c r="M21" s="1200" t="s">
        <v>93</v>
      </c>
      <c r="N21" s="1201"/>
      <c r="O21" s="1199" t="s">
        <v>85</v>
      </c>
      <c r="P21" s="1200"/>
      <c r="Q21" s="1200" t="s">
        <v>93</v>
      </c>
      <c r="R21" s="1202"/>
      <c r="S21" s="1199" t="s">
        <v>85</v>
      </c>
      <c r="T21" s="1089"/>
      <c r="U21" s="1089" t="s">
        <v>93</v>
      </c>
      <c r="V21" s="1127"/>
      <c r="W21" s="308"/>
    </row>
    <row r="22" spans="1:24" s="1103" customFormat="1" ht="17.100000000000001" customHeight="1">
      <c r="A22" s="750"/>
      <c r="C22" s="749"/>
      <c r="D22" s="1182"/>
      <c r="E22" s="1188"/>
      <c r="F22" s="1191"/>
      <c r="G22" s="1193"/>
      <c r="H22" s="1182"/>
      <c r="I22" s="1182"/>
      <c r="J22" s="1185"/>
      <c r="K22" s="1199"/>
      <c r="L22" s="1200"/>
      <c r="M22" s="1200"/>
      <c r="N22" s="1201"/>
      <c r="O22" s="1199"/>
      <c r="P22" s="1200"/>
      <c r="Q22" s="1200"/>
      <c r="R22" s="1202"/>
      <c r="S22" s="1199"/>
      <c r="T22" s="1091"/>
      <c r="U22" s="746"/>
      <c r="V22" s="747"/>
      <c r="W22" s="748"/>
    </row>
    <row r="23" spans="1:24" s="1103" customFormat="1" ht="17.100000000000001" customHeight="1">
      <c r="A23" s="750"/>
      <c r="C23" s="749"/>
      <c r="D23" s="1183"/>
      <c r="E23" s="1189"/>
      <c r="F23" s="1191"/>
      <c r="G23" s="1194"/>
      <c r="H23" s="1183"/>
      <c r="I23" s="1183"/>
      <c r="J23" s="1185"/>
      <c r="K23" s="1194"/>
      <c r="L23" s="1183"/>
      <c r="M23" s="1183"/>
      <c r="N23" s="1202"/>
      <c r="O23" s="1194"/>
      <c r="P23" s="1114"/>
      <c r="Q23" s="746"/>
      <c r="R23" s="747"/>
      <c r="S23" s="743"/>
      <c r="T23" s="743"/>
      <c r="U23" s="743"/>
      <c r="V23" s="743"/>
      <c r="W23" s="748"/>
    </row>
    <row r="24" spans="1:24" s="1103" customFormat="1" ht="15" customHeight="1">
      <c r="A24" s="750"/>
      <c r="C24" s="749"/>
      <c r="D24" s="1183"/>
      <c r="E24" s="1189"/>
      <c r="F24" s="1191"/>
      <c r="G24" s="1194"/>
      <c r="H24" s="1183"/>
      <c r="I24" s="1183"/>
      <c r="J24" s="1186"/>
      <c r="K24" s="1194"/>
      <c r="L24" s="746"/>
      <c r="M24" s="747"/>
      <c r="N24" s="747"/>
      <c r="O24" s="747"/>
      <c r="P24" s="747"/>
      <c r="Q24" s="747"/>
      <c r="R24" s="747"/>
      <c r="S24" s="743"/>
      <c r="T24" s="743"/>
      <c r="U24" s="743"/>
      <c r="V24" s="743"/>
      <c r="W24" s="748"/>
    </row>
    <row r="25" spans="1:24" s="1103" customFormat="1" ht="17.100000000000001" customHeight="1">
      <c r="A25" s="750" t="s">
        <v>1633</v>
      </c>
      <c r="C25" s="749"/>
      <c r="D25" s="1183"/>
      <c r="E25" s="1189"/>
      <c r="F25" s="1191"/>
      <c r="G25" s="1194"/>
      <c r="H25" s="1195"/>
      <c r="I25" s="1182">
        <v>2</v>
      </c>
      <c r="J25" s="1184" t="s">
        <v>1634</v>
      </c>
      <c r="K25" s="1199" t="s">
        <v>85</v>
      </c>
      <c r="L25" s="1200"/>
      <c r="M25" s="1200" t="s">
        <v>93</v>
      </c>
      <c r="N25" s="1201"/>
      <c r="O25" s="1199" t="s">
        <v>85</v>
      </c>
      <c r="P25" s="1200"/>
      <c r="Q25" s="1200" t="s">
        <v>93</v>
      </c>
      <c r="R25" s="1202"/>
      <c r="S25" s="1199" t="s">
        <v>85</v>
      </c>
      <c r="T25" s="1089"/>
      <c r="U25" s="1089" t="s">
        <v>93</v>
      </c>
      <c r="V25" s="1127"/>
      <c r="W25" s="308"/>
    </row>
    <row r="26" spans="1:24" s="1103" customFormat="1" ht="17.100000000000001" customHeight="1">
      <c r="A26" s="750"/>
      <c r="C26" s="749"/>
      <c r="D26" s="1183"/>
      <c r="E26" s="1189"/>
      <c r="F26" s="1191"/>
      <c r="G26" s="1194"/>
      <c r="H26" s="1196"/>
      <c r="I26" s="1182"/>
      <c r="J26" s="1185"/>
      <c r="K26" s="1199"/>
      <c r="L26" s="1200"/>
      <c r="M26" s="1200"/>
      <c r="N26" s="1201"/>
      <c r="O26" s="1199"/>
      <c r="P26" s="1200"/>
      <c r="Q26" s="1200"/>
      <c r="R26" s="1202"/>
      <c r="S26" s="1199"/>
      <c r="T26" s="1091"/>
      <c r="U26" s="746"/>
      <c r="V26" s="747"/>
      <c r="W26" s="748"/>
    </row>
    <row r="27" spans="1:24" s="1103" customFormat="1" ht="17.100000000000001" customHeight="1">
      <c r="A27" s="750"/>
      <c r="C27" s="749"/>
      <c r="D27" s="1183"/>
      <c r="E27" s="1189"/>
      <c r="F27" s="1191"/>
      <c r="G27" s="1194"/>
      <c r="H27" s="1197"/>
      <c r="I27" s="1183"/>
      <c r="J27" s="1185"/>
      <c r="K27" s="1194"/>
      <c r="L27" s="1183"/>
      <c r="M27" s="1183"/>
      <c r="N27" s="1202"/>
      <c r="O27" s="1194"/>
      <c r="P27" s="1114"/>
      <c r="Q27" s="746"/>
      <c r="R27" s="747"/>
      <c r="S27" s="743"/>
      <c r="T27" s="743"/>
      <c r="U27" s="743"/>
      <c r="V27" s="743"/>
      <c r="W27" s="748"/>
    </row>
    <row r="28" spans="1:24" s="1103" customFormat="1" ht="15" customHeight="1">
      <c r="A28" s="750"/>
      <c r="C28" s="749"/>
      <c r="D28" s="1183"/>
      <c r="E28" s="1189"/>
      <c r="F28" s="1191"/>
      <c r="G28" s="1194"/>
      <c r="H28" s="1198"/>
      <c r="I28" s="1183"/>
      <c r="J28" s="1186"/>
      <c r="K28" s="1194"/>
      <c r="L28" s="746"/>
      <c r="M28" s="747"/>
      <c r="N28" s="747"/>
      <c r="O28" s="747"/>
      <c r="P28" s="747"/>
      <c r="Q28" s="747"/>
      <c r="R28" s="747"/>
      <c r="S28" s="743"/>
      <c r="T28" s="743"/>
      <c r="U28" s="743"/>
      <c r="V28" s="743"/>
      <c r="W28" s="748"/>
    </row>
    <row r="29" spans="1:24" s="1103" customFormat="1" ht="17.100000000000001" customHeight="1">
      <c r="A29" s="750" t="s">
        <v>1635</v>
      </c>
      <c r="C29" s="749"/>
      <c r="D29" s="1183"/>
      <c r="E29" s="1189"/>
      <c r="F29" s="1191"/>
      <c r="G29" s="1194"/>
      <c r="H29" s="1195"/>
      <c r="I29" s="1182">
        <v>3</v>
      </c>
      <c r="J29" s="1184" t="s">
        <v>1636</v>
      </c>
      <c r="K29" s="1199" t="s">
        <v>85</v>
      </c>
      <c r="L29" s="1200"/>
      <c r="M29" s="1200" t="s">
        <v>93</v>
      </c>
      <c r="N29" s="1201"/>
      <c r="O29" s="1199" t="s">
        <v>85</v>
      </c>
      <c r="P29" s="1200"/>
      <c r="Q29" s="1200" t="s">
        <v>93</v>
      </c>
      <c r="R29" s="1202"/>
      <c r="S29" s="1199" t="s">
        <v>85</v>
      </c>
      <c r="T29" s="1089"/>
      <c r="U29" s="1089" t="s">
        <v>93</v>
      </c>
      <c r="V29" s="1127"/>
      <c r="W29" s="308"/>
    </row>
    <row r="30" spans="1:24" s="1103" customFormat="1" ht="17.100000000000001" customHeight="1">
      <c r="A30" s="750"/>
      <c r="C30" s="749"/>
      <c r="D30" s="1183"/>
      <c r="E30" s="1189"/>
      <c r="F30" s="1191"/>
      <c r="G30" s="1194"/>
      <c r="H30" s="1196"/>
      <c r="I30" s="1182"/>
      <c r="J30" s="1185"/>
      <c r="K30" s="1199"/>
      <c r="L30" s="1200"/>
      <c r="M30" s="1200"/>
      <c r="N30" s="1201"/>
      <c r="O30" s="1199"/>
      <c r="P30" s="1200"/>
      <c r="Q30" s="1200"/>
      <c r="R30" s="1202"/>
      <c r="S30" s="1199"/>
      <c r="T30" s="1091"/>
      <c r="U30" s="746"/>
      <c r="V30" s="747"/>
      <c r="W30" s="748"/>
    </row>
    <row r="31" spans="1:24" s="1103" customFormat="1" ht="17.100000000000001" customHeight="1">
      <c r="A31" s="750"/>
      <c r="C31" s="749"/>
      <c r="D31" s="1183"/>
      <c r="E31" s="1189"/>
      <c r="F31" s="1191"/>
      <c r="G31" s="1194"/>
      <c r="H31" s="1197"/>
      <c r="I31" s="1183"/>
      <c r="J31" s="1185"/>
      <c r="K31" s="1194"/>
      <c r="L31" s="1183"/>
      <c r="M31" s="1183"/>
      <c r="N31" s="1202"/>
      <c r="O31" s="1194"/>
      <c r="P31" s="1114"/>
      <c r="Q31" s="746"/>
      <c r="R31" s="747"/>
      <c r="S31" s="743"/>
      <c r="T31" s="743"/>
      <c r="U31" s="743"/>
      <c r="V31" s="743"/>
      <c r="W31" s="748"/>
    </row>
    <row r="32" spans="1:24" s="1103" customFormat="1" ht="15" customHeight="1">
      <c r="A32" s="750"/>
      <c r="C32" s="749"/>
      <c r="D32" s="1183"/>
      <c r="E32" s="1189"/>
      <c r="F32" s="1191"/>
      <c r="G32" s="1194"/>
      <c r="H32" s="1198"/>
      <c r="I32" s="1183"/>
      <c r="J32" s="1186"/>
      <c r="K32" s="1194"/>
      <c r="L32" s="746"/>
      <c r="M32" s="747"/>
      <c r="N32" s="747"/>
      <c r="O32" s="747"/>
      <c r="P32" s="747"/>
      <c r="Q32" s="747"/>
      <c r="R32" s="747"/>
      <c r="S32" s="743"/>
      <c r="T32" s="743"/>
      <c r="U32" s="743"/>
      <c r="V32" s="743"/>
      <c r="W32" s="748"/>
    </row>
    <row r="33" spans="1:23" s="1103" customFormat="1" ht="15" customHeight="1">
      <c r="A33" s="750"/>
      <c r="C33" s="749"/>
      <c r="D33" s="1183"/>
      <c r="E33" s="1189"/>
      <c r="F33" s="1192"/>
      <c r="G33" s="1194"/>
      <c r="H33" s="746"/>
      <c r="I33" s="747"/>
      <c r="J33" s="747"/>
      <c r="K33" s="747"/>
      <c r="L33" s="747"/>
      <c r="M33" s="747"/>
      <c r="N33" s="747"/>
      <c r="O33" s="747"/>
      <c r="P33" s="747"/>
      <c r="Q33" s="747"/>
      <c r="R33" s="747"/>
      <c r="S33" s="743"/>
      <c r="T33" s="743"/>
      <c r="U33" s="743"/>
      <c r="V33" s="743"/>
      <c r="W33" s="748"/>
    </row>
    <row r="34" spans="1:23" ht="17.100000000000001" customHeight="1">
      <c r="D34" s="117"/>
      <c r="E34" s="118"/>
      <c r="F34" s="118"/>
      <c r="G34" s="118"/>
      <c r="H34" s="118"/>
      <c r="I34" s="118"/>
      <c r="J34" s="118"/>
      <c r="K34" s="118"/>
      <c r="L34" s="118"/>
      <c r="M34" s="118"/>
      <c r="N34" s="118"/>
      <c r="O34" s="118"/>
      <c r="P34" s="118"/>
      <c r="Q34" s="118"/>
      <c r="R34" s="118"/>
      <c r="S34" s="543"/>
      <c r="T34" s="543"/>
      <c r="U34" s="543"/>
      <c r="V34" s="543"/>
      <c r="W34" s="119"/>
    </row>
    <row r="35" spans="1:23" ht="3" customHeight="1"/>
    <row r="36" spans="1:23" ht="11.25" hidden="1" customHeight="1"/>
    <row r="37" spans="1:23" ht="0.95" customHeight="1"/>
    <row r="38" spans="1:23" ht="23.25" customHeight="1"/>
    <row r="39" spans="1:23" ht="3" customHeight="1"/>
    <row r="40" spans="1:23" ht="17.100000000000001" customHeight="1">
      <c r="E40" s="1187" t="s">
        <v>737</v>
      </c>
      <c r="F40" s="1187"/>
      <c r="G40" s="1187"/>
      <c r="H40" s="1187"/>
      <c r="I40" s="1187"/>
      <c r="J40" s="1187"/>
      <c r="K40" s="1187"/>
      <c r="L40" s="1187"/>
      <c r="M40" s="1187"/>
      <c r="N40" s="1187"/>
      <c r="O40" s="1187"/>
      <c r="P40" s="1187"/>
      <c r="Q40" s="1187"/>
      <c r="R40" s="1187"/>
      <c r="S40" s="1187"/>
      <c r="T40" s="1187"/>
      <c r="U40" s="1187"/>
      <c r="V40" s="1187"/>
      <c r="W40" s="1187"/>
    </row>
    <row r="41" spans="1:23" ht="36.950000000000003" customHeight="1">
      <c r="E41" s="1179" t="s">
        <v>739</v>
      </c>
      <c r="F41" s="1180"/>
      <c r="G41" s="1180"/>
      <c r="H41" s="1180"/>
      <c r="I41" s="1180"/>
      <c r="J41" s="1180"/>
      <c r="K41" s="1180"/>
      <c r="L41" s="1180"/>
      <c r="M41" s="1180"/>
      <c r="N41" s="1180"/>
      <c r="O41" s="1180"/>
      <c r="P41" s="1180"/>
      <c r="Q41" s="1180"/>
      <c r="R41" s="1180"/>
      <c r="S41" s="1180"/>
      <c r="T41" s="1180"/>
      <c r="U41" s="1180"/>
      <c r="V41" s="1180"/>
      <c r="W41" s="1180"/>
    </row>
    <row r="42" spans="1:23" ht="17.100000000000001" customHeight="1">
      <c r="E42" s="1179" t="s">
        <v>740</v>
      </c>
      <c r="F42" s="1180"/>
      <c r="G42" s="1180"/>
      <c r="H42" s="1180"/>
      <c r="I42" s="1180"/>
      <c r="J42" s="1180"/>
      <c r="K42" s="1180"/>
      <c r="L42" s="1180"/>
      <c r="M42" s="1180"/>
      <c r="N42" s="1180"/>
      <c r="O42" s="1180"/>
      <c r="P42" s="1180"/>
      <c r="Q42" s="1180"/>
      <c r="R42" s="1180"/>
      <c r="S42" s="1180"/>
      <c r="T42" s="1180"/>
      <c r="U42" s="1180"/>
      <c r="V42" s="1180"/>
      <c r="W42" s="1180"/>
    </row>
    <row r="43" spans="1:23" ht="27" customHeight="1">
      <c r="E43" s="1179" t="s">
        <v>741</v>
      </c>
      <c r="F43" s="1180"/>
      <c r="G43" s="1180"/>
      <c r="H43" s="1180"/>
      <c r="I43" s="1180"/>
      <c r="J43" s="1180"/>
      <c r="K43" s="1180"/>
      <c r="L43" s="1180"/>
      <c r="M43" s="1180"/>
      <c r="N43" s="1180"/>
      <c r="O43" s="1180"/>
      <c r="P43" s="1180"/>
      <c r="Q43" s="1180"/>
      <c r="R43" s="1180"/>
      <c r="S43" s="1180"/>
      <c r="T43" s="1180"/>
      <c r="U43" s="1180"/>
      <c r="V43" s="1180"/>
      <c r="W43" s="1180"/>
    </row>
    <row r="44" spans="1:23" ht="17.100000000000001" customHeight="1">
      <c r="E44" s="1179" t="s">
        <v>742</v>
      </c>
      <c r="F44" s="1180"/>
      <c r="G44" s="1180"/>
      <c r="H44" s="1180"/>
      <c r="I44" s="1180"/>
      <c r="J44" s="1180"/>
      <c r="K44" s="1180"/>
      <c r="L44" s="1180"/>
      <c r="M44" s="1180"/>
      <c r="N44" s="1180"/>
      <c r="O44" s="1180"/>
      <c r="P44" s="1180"/>
      <c r="Q44" s="1180"/>
      <c r="R44" s="1180"/>
      <c r="S44" s="1180"/>
      <c r="T44" s="1180"/>
      <c r="U44" s="1180"/>
      <c r="V44" s="1180"/>
      <c r="W44" s="1180"/>
    </row>
    <row r="45" spans="1:23" ht="15" customHeight="1">
      <c r="E45" s="794"/>
      <c r="F45" s="218"/>
      <c r="G45" s="218"/>
      <c r="H45" s="218"/>
      <c r="I45" s="218"/>
      <c r="J45" s="218"/>
      <c r="K45" s="218"/>
      <c r="L45" s="218"/>
      <c r="M45" s="218"/>
      <c r="N45" s="218"/>
      <c r="O45" s="218"/>
      <c r="P45" s="218"/>
      <c r="Q45" s="218"/>
      <c r="R45" s="218"/>
      <c r="S45" s="218"/>
      <c r="T45" s="218"/>
      <c r="U45" s="218"/>
      <c r="V45" s="218"/>
      <c r="W45" s="218"/>
    </row>
    <row r="46" spans="1:23" ht="15" customHeight="1">
      <c r="E46" s="1187" t="s">
        <v>738</v>
      </c>
      <c r="F46" s="1187"/>
      <c r="G46" s="1187"/>
      <c r="H46" s="1187"/>
      <c r="I46" s="1187"/>
      <c r="J46" s="1187"/>
      <c r="K46" s="1187"/>
      <c r="L46" s="1187"/>
      <c r="M46" s="1187"/>
      <c r="N46" s="1187"/>
      <c r="O46" s="1187"/>
      <c r="P46" s="1187"/>
      <c r="Q46" s="1187"/>
      <c r="R46" s="1187"/>
      <c r="S46" s="1187"/>
      <c r="T46" s="1187"/>
      <c r="U46" s="1187"/>
      <c r="V46" s="1187"/>
      <c r="W46" s="1187"/>
    </row>
    <row r="47" spans="1:23" ht="17.100000000000001" customHeight="1">
      <c r="E47" s="1179" t="s">
        <v>743</v>
      </c>
      <c r="F47" s="1180"/>
      <c r="G47" s="1180"/>
      <c r="H47" s="1180"/>
      <c r="I47" s="1180"/>
      <c r="J47" s="1180"/>
      <c r="K47" s="1180"/>
      <c r="L47" s="1180"/>
      <c r="M47" s="1180"/>
      <c r="N47" s="1180"/>
      <c r="O47" s="1180"/>
      <c r="P47" s="1180"/>
      <c r="Q47" s="1180"/>
      <c r="R47" s="1180"/>
      <c r="S47" s="1180"/>
      <c r="T47" s="1180"/>
      <c r="U47" s="1180"/>
      <c r="V47" s="1180"/>
      <c r="W47" s="1180"/>
    </row>
    <row r="48" spans="1:23" ht="17.100000000000001" customHeight="1">
      <c r="E48" s="1179" t="s">
        <v>744</v>
      </c>
      <c r="F48" s="1180"/>
      <c r="G48" s="1180"/>
      <c r="H48" s="1180"/>
      <c r="I48" s="1180"/>
      <c r="J48" s="1180"/>
      <c r="K48" s="1180"/>
      <c r="L48" s="1180"/>
      <c r="M48" s="1180"/>
      <c r="N48" s="1180"/>
      <c r="O48" s="1180"/>
      <c r="P48" s="1180"/>
      <c r="Q48" s="1180"/>
      <c r="R48" s="1180"/>
      <c r="S48" s="1180"/>
      <c r="T48" s="1180"/>
      <c r="U48" s="1180"/>
      <c r="V48" s="1180"/>
      <c r="W48" s="1180"/>
    </row>
  </sheetData>
  <sheetProtection algorithmName="SHA-512" hashValue="VK9evSO92XGYDKNvbZvh/JuUZ32s0YzzcLVReKd3lDYbxKX6hhoPqh968n+ZSykvHO7M1qoCf3sqdvySqHsC9A==" saltValue="xJi7ox09krkx3B29b6y40w==" spinCount="100000" sheet="1" objects="1" scenarios="1" formatColumns="0" formatRows="0"/>
  <dataConsolidate leftLabels="1"/>
  <mergeCells count="77">
    <mergeCell ref="M29:M31"/>
    <mergeCell ref="S29:S30"/>
    <mergeCell ref="N29:N31"/>
    <mergeCell ref="O29:O31"/>
    <mergeCell ref="P29:P30"/>
    <mergeCell ref="Q29:Q30"/>
    <mergeCell ref="R29:R30"/>
    <mergeCell ref="I25:I28"/>
    <mergeCell ref="J25:J28"/>
    <mergeCell ref="K25:K28"/>
    <mergeCell ref="L25:L27"/>
    <mergeCell ref="I29:I32"/>
    <mergeCell ref="J29:J32"/>
    <mergeCell ref="K29:K32"/>
    <mergeCell ref="L29:L31"/>
    <mergeCell ref="M25:M27"/>
    <mergeCell ref="N25:N27"/>
    <mergeCell ref="O25:O27"/>
    <mergeCell ref="P25:P26"/>
    <mergeCell ref="Q25:Q26"/>
    <mergeCell ref="R25:R26"/>
    <mergeCell ref="S25:S26"/>
    <mergeCell ref="P21:P22"/>
    <mergeCell ref="Q21:Q22"/>
    <mergeCell ref="R21:R22"/>
    <mergeCell ref="S21:S22"/>
    <mergeCell ref="K21:K24"/>
    <mergeCell ref="L21:L23"/>
    <mergeCell ref="M21:M23"/>
    <mergeCell ref="N21:N23"/>
    <mergeCell ref="O21:O23"/>
    <mergeCell ref="D21:D33"/>
    <mergeCell ref="E21:E33"/>
    <mergeCell ref="F21:F33"/>
    <mergeCell ref="G21:G33"/>
    <mergeCell ref="H21:H24"/>
    <mergeCell ref="H29:H32"/>
    <mergeCell ref="H25:H28"/>
    <mergeCell ref="E46:W46"/>
    <mergeCell ref="E47:W47"/>
    <mergeCell ref="E48:W48"/>
    <mergeCell ref="E40:W40"/>
    <mergeCell ref="E41:W41"/>
    <mergeCell ref="E42:W42"/>
    <mergeCell ref="E43:W43"/>
    <mergeCell ref="G8:J8"/>
    <mergeCell ref="J17:J18"/>
    <mergeCell ref="H19:I19"/>
    <mergeCell ref="L19:M19"/>
    <mergeCell ref="E44:W44"/>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G25:G26 K25:K26 O25:O26 S25:S26 G29:G30 K29:K30 O29:O30 S29:S30" xr:uid="{00000000-0002-0000-06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N25:N27 N29:N31" xr:uid="{00000000-0002-0000-0600-000001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F21 F25:F26 F29:F30" xr:uid="{00000000-0002-0000-0600-000002000000}"/>
    <dataValidation type="textLength" operator="lessThanOrEqual" allowBlank="1" showInputMessage="1" showErrorMessage="1" errorTitle="Ошибка" error="Допускается ввод не более 900 символов!" sqref="V21:W21 R21:R22 J21 V25:W25 R25:R26 J25 V29:W29 R29:R30 J29" xr:uid="{00000000-0002-0000-0600-000003000000}">
      <formula1>900</formula1>
    </dataValidation>
    <dataValidation type="list" allowBlank="1" showInputMessage="1" showErrorMessage="1" errorTitle="Ошибка" error="Выберите значение из списка" prompt="Выберите значение из списка" sqref="E25:E26 E29:E30" xr:uid="{00000000-0002-0000-0600-000004000000}">
      <formula1>kind_group_rates_load_filter</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204" t="s">
        <v>491</v>
      </c>
      <c r="G2" s="1205"/>
      <c r="H2" s="1206"/>
      <c r="I2" s="642"/>
    </row>
    <row r="3" spans="1:14" ht="3" customHeight="1"/>
    <row r="4" spans="1:14" s="572" customFormat="1" ht="11.25">
      <c r="A4" s="592"/>
      <c r="B4" s="592"/>
      <c r="C4" s="592"/>
      <c r="D4" s="592"/>
      <c r="F4" s="1161" t="s">
        <v>454</v>
      </c>
      <c r="G4" s="1161"/>
      <c r="H4" s="1161"/>
      <c r="I4" s="1207" t="s">
        <v>455</v>
      </c>
      <c r="J4" s="592"/>
      <c r="K4" s="592"/>
      <c r="L4" s="592"/>
      <c r="M4" s="592"/>
      <c r="N4" s="592"/>
    </row>
    <row r="5" spans="1:14" s="572" customFormat="1" ht="11.25" customHeight="1">
      <c r="A5" s="592"/>
      <c r="B5" s="592"/>
      <c r="C5" s="592"/>
      <c r="D5" s="592"/>
      <c r="F5" s="608" t="s">
        <v>92</v>
      </c>
      <c r="G5" s="620" t="s">
        <v>457</v>
      </c>
      <c r="H5" s="607" t="s">
        <v>442</v>
      </c>
      <c r="I5" s="1207"/>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24.05.2022</v>
      </c>
      <c r="I7" s="583" t="s">
        <v>493</v>
      </c>
      <c r="J7" s="617"/>
      <c r="K7" s="592"/>
      <c r="L7" s="592"/>
      <c r="M7" s="592"/>
      <c r="N7" s="592"/>
    </row>
    <row r="8" spans="1:14" s="572" customFormat="1" ht="45">
      <c r="A8" s="1208">
        <v>1</v>
      </c>
      <c r="B8" s="592"/>
      <c r="C8" s="592"/>
      <c r="D8" s="592"/>
      <c r="F8" s="618" t="str">
        <f>"2." &amp;mergeValue(A8)</f>
        <v>2.1</v>
      </c>
      <c r="G8" s="634" t="s">
        <v>494</v>
      </c>
      <c r="H8" s="606"/>
      <c r="I8" s="583" t="s">
        <v>591</v>
      </c>
      <c r="J8" s="617"/>
      <c r="K8" s="592"/>
      <c r="L8" s="592"/>
      <c r="M8" s="592"/>
      <c r="N8" s="592"/>
    </row>
    <row r="9" spans="1:14" s="572" customFormat="1" ht="22.5">
      <c r="A9" s="1208"/>
      <c r="B9" s="592"/>
      <c r="C9" s="592"/>
      <c r="D9" s="592"/>
      <c r="F9" s="618" t="str">
        <f>"3." &amp;mergeValue(A9)</f>
        <v>3.1</v>
      </c>
      <c r="G9" s="634" t="s">
        <v>495</v>
      </c>
      <c r="H9" s="606"/>
      <c r="I9" s="583" t="s">
        <v>589</v>
      </c>
      <c r="J9" s="617"/>
      <c r="K9" s="592"/>
      <c r="L9" s="592"/>
      <c r="M9" s="592"/>
      <c r="N9" s="592"/>
    </row>
    <row r="10" spans="1:14" s="572" customFormat="1" ht="22.5">
      <c r="A10" s="1208"/>
      <c r="B10" s="592"/>
      <c r="C10" s="592"/>
      <c r="D10" s="592"/>
      <c r="F10" s="618" t="str">
        <f>"4."&amp;mergeValue(A10)</f>
        <v>4.1</v>
      </c>
      <c r="G10" s="634" t="s">
        <v>496</v>
      </c>
      <c r="H10" s="607" t="s">
        <v>458</v>
      </c>
      <c r="I10" s="583"/>
      <c r="J10" s="617"/>
      <c r="K10" s="592"/>
      <c r="L10" s="592"/>
      <c r="M10" s="592"/>
      <c r="N10" s="592"/>
    </row>
    <row r="11" spans="1:14" s="572" customFormat="1" ht="18.75">
      <c r="A11" s="1208"/>
      <c r="B11" s="1208">
        <v>1</v>
      </c>
      <c r="C11" s="625"/>
      <c r="D11" s="625"/>
      <c r="F11" s="618" t="str">
        <f>"4."&amp;mergeValue(A11) &amp;"."&amp;mergeValue(B11)</f>
        <v>4.1.1</v>
      </c>
      <c r="G11" s="613" t="s">
        <v>593</v>
      </c>
      <c r="H11" s="606" t="str">
        <f>IF(region_name="","",region_name)</f>
        <v>г.Санкт-Петербург</v>
      </c>
      <c r="I11" s="583" t="s">
        <v>499</v>
      </c>
      <c r="J11" s="617"/>
      <c r="K11" s="592"/>
      <c r="L11" s="592"/>
      <c r="M11" s="592"/>
      <c r="N11" s="592"/>
    </row>
    <row r="12" spans="1:14" s="572" customFormat="1" ht="22.5">
      <c r="A12" s="1208"/>
      <c r="B12" s="1208"/>
      <c r="C12" s="1208">
        <v>1</v>
      </c>
      <c r="D12" s="625"/>
      <c r="F12" s="618" t="str">
        <f>"4."&amp;mergeValue(A12) &amp;"."&amp;mergeValue(B12)&amp;"."&amp;mergeValue(C12)</f>
        <v>4.1.1.1</v>
      </c>
      <c r="G12" s="624" t="s">
        <v>497</v>
      </c>
      <c r="H12" s="606"/>
      <c r="I12" s="583" t="s">
        <v>500</v>
      </c>
      <c r="J12" s="617"/>
      <c r="K12" s="592"/>
      <c r="L12" s="592"/>
      <c r="M12" s="592"/>
      <c r="N12" s="592"/>
    </row>
    <row r="13" spans="1:14" s="572" customFormat="1" ht="39" customHeight="1">
      <c r="A13" s="1208"/>
      <c r="B13" s="1208"/>
      <c r="C13" s="1208"/>
      <c r="D13" s="625">
        <v>1</v>
      </c>
      <c r="F13" s="618" t="str">
        <f>"4."&amp;mergeValue(A13) &amp;"."&amp;mergeValue(B13)&amp;"."&amp;mergeValue(C13)&amp;"."&amp;mergeValue(D13)</f>
        <v>4.1.1.1.1</v>
      </c>
      <c r="G13" s="635" t="s">
        <v>498</v>
      </c>
      <c r="H13" s="606"/>
      <c r="I13" s="1209" t="s">
        <v>592</v>
      </c>
      <c r="J13" s="617"/>
      <c r="K13" s="592"/>
      <c r="L13" s="592"/>
      <c r="M13" s="592"/>
      <c r="N13" s="592"/>
    </row>
    <row r="14" spans="1:14" s="572" customFormat="1" ht="18.75">
      <c r="A14" s="1208"/>
      <c r="B14" s="1208"/>
      <c r="C14" s="1208"/>
      <c r="D14" s="625"/>
      <c r="F14" s="621"/>
      <c r="G14" s="552" t="s">
        <v>4</v>
      </c>
      <c r="H14" s="626"/>
      <c r="I14" s="1209"/>
      <c r="J14" s="617"/>
      <c r="K14" s="592"/>
      <c r="L14" s="592"/>
      <c r="M14" s="592"/>
      <c r="N14" s="592"/>
    </row>
    <row r="15" spans="1:14" s="572" customFormat="1" ht="18.75">
      <c r="A15" s="1208"/>
      <c r="B15" s="1208"/>
      <c r="C15" s="625"/>
      <c r="D15" s="625"/>
      <c r="F15" s="636"/>
      <c r="G15" s="579" t="s">
        <v>403</v>
      </c>
      <c r="H15" s="637"/>
      <c r="I15" s="638"/>
      <c r="J15" s="617"/>
      <c r="K15" s="592"/>
      <c r="L15" s="592"/>
      <c r="M15" s="592"/>
      <c r="N15" s="592"/>
    </row>
    <row r="16" spans="1:14" s="572" customFormat="1" ht="18.75">
      <c r="A16" s="1208"/>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203" t="s">
        <v>594</v>
      </c>
      <c r="H19" s="1203"/>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700-000000000000}">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24" t="s">
        <v>632</v>
      </c>
      <c r="M5" s="1224"/>
      <c r="N5" s="1224"/>
      <c r="O5" s="1224"/>
      <c r="P5" s="1224"/>
      <c r="Q5" s="1224"/>
      <c r="R5" s="1224"/>
      <c r="S5" s="1224"/>
      <c r="T5" s="1224"/>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30" t="str">
        <f>IF(NameOrPr_ch="",IF(NameOrPr="","",NameOrPr),NameOrPr_ch)</f>
        <v>Комитет по тарифам Санкт-Петербурга</v>
      </c>
      <c r="P7" s="1230"/>
      <c r="Q7" s="1230"/>
      <c r="R7" s="1230"/>
      <c r="S7" s="1230"/>
      <c r="T7" s="1230"/>
      <c r="U7" s="584"/>
      <c r="V7" s="584"/>
      <c r="W7" s="521"/>
      <c r="X7" s="592"/>
      <c r="Y7" s="592"/>
      <c r="Z7" s="592"/>
      <c r="AA7" s="592"/>
      <c r="AB7" s="592"/>
    </row>
    <row r="8" spans="1:28" s="572" customFormat="1" ht="18.75">
      <c r="A8" s="592"/>
      <c r="B8" s="592"/>
      <c r="C8" s="592"/>
      <c r="D8" s="592"/>
      <c r="E8" s="592"/>
      <c r="F8" s="592"/>
      <c r="G8" s="592"/>
      <c r="H8" s="592"/>
      <c r="L8" s="501"/>
      <c r="M8" s="619" t="s">
        <v>597</v>
      </c>
      <c r="N8" s="668"/>
      <c r="O8" s="1230" t="str">
        <f>IF(datePr_ch="",IF(datePr="","",datePr),datePr_ch)</f>
        <v>10.12.2021</v>
      </c>
      <c r="P8" s="1230"/>
      <c r="Q8" s="1230"/>
      <c r="R8" s="1230"/>
      <c r="S8" s="1230"/>
      <c r="T8" s="1230"/>
      <c r="U8" s="584"/>
      <c r="V8" s="584"/>
      <c r="W8" s="521"/>
      <c r="X8" s="592"/>
      <c r="Y8" s="592"/>
      <c r="Z8" s="592"/>
      <c r="AA8" s="592"/>
      <c r="AB8" s="592"/>
    </row>
    <row r="9" spans="1:28" s="572" customFormat="1" ht="18.75">
      <c r="A9" s="592"/>
      <c r="B9" s="592"/>
      <c r="C9" s="592"/>
      <c r="D9" s="592"/>
      <c r="E9" s="592"/>
      <c r="F9" s="592"/>
      <c r="G9" s="592"/>
      <c r="H9" s="592"/>
      <c r="L9" s="554"/>
      <c r="M9" s="619" t="s">
        <v>596</v>
      </c>
      <c r="N9" s="668"/>
      <c r="O9" s="1230" t="str">
        <f>IF(numberPr_ch="",IF(numberPr="","",numberPr),numberPr_ch)</f>
        <v>№ 190-р</v>
      </c>
      <c r="P9" s="1230"/>
      <c r="Q9" s="1230"/>
      <c r="R9" s="1230"/>
      <c r="S9" s="1230"/>
      <c r="T9" s="1230"/>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30" t="str">
        <f>IF(IstPub_ch="",IF(IstPub="","",IstPub),IstPub_ch)</f>
        <v>https://www.gov.spb.ru/</v>
      </c>
      <c r="P10" s="1230"/>
      <c r="Q10" s="1230"/>
      <c r="R10" s="1230"/>
      <c r="S10" s="1230"/>
      <c r="T10" s="1230"/>
      <c r="U10" s="584"/>
      <c r="V10" s="584"/>
      <c r="W10" s="521"/>
      <c r="X10" s="592"/>
      <c r="Y10" s="592"/>
      <c r="Z10" s="592"/>
      <c r="AA10" s="592"/>
      <c r="AB10" s="592"/>
    </row>
    <row r="11" spans="1:28" s="572" customFormat="1" ht="11.25" hidden="1">
      <c r="A11" s="592"/>
      <c r="B11" s="592"/>
      <c r="C11" s="592"/>
      <c r="D11" s="592"/>
      <c r="E11" s="592"/>
      <c r="F11" s="592"/>
      <c r="G11" s="592"/>
      <c r="H11" s="592"/>
      <c r="L11" s="1225"/>
      <c r="M11" s="1225"/>
      <c r="N11" s="568"/>
      <c r="O11" s="584"/>
      <c r="P11" s="584"/>
      <c r="Q11" s="584"/>
      <c r="R11" s="584"/>
      <c r="S11" s="584"/>
      <c r="T11" s="584"/>
      <c r="U11" s="590" t="s">
        <v>373</v>
      </c>
      <c r="X11" s="592"/>
      <c r="Y11" s="592"/>
      <c r="Z11" s="592"/>
      <c r="AA11" s="592"/>
      <c r="AB11" s="592"/>
    </row>
    <row r="12" spans="1:28">
      <c r="J12" s="531"/>
      <c r="K12" s="531"/>
      <c r="L12" s="526"/>
      <c r="M12" s="526"/>
      <c r="N12" s="504"/>
      <c r="O12" s="1231"/>
      <c r="P12" s="1231"/>
      <c r="Q12" s="1231"/>
      <c r="R12" s="1231"/>
      <c r="S12" s="1231"/>
      <c r="T12" s="1231"/>
      <c r="U12" s="1231"/>
    </row>
    <row r="13" spans="1:28">
      <c r="J13" s="531"/>
      <c r="K13" s="531"/>
      <c r="L13" s="1161" t="s">
        <v>454</v>
      </c>
      <c r="M13" s="1161"/>
      <c r="N13" s="1161"/>
      <c r="O13" s="1161"/>
      <c r="P13" s="1161"/>
      <c r="Q13" s="1161"/>
      <c r="R13" s="1161"/>
      <c r="S13" s="1161"/>
      <c r="T13" s="1161"/>
      <c r="U13" s="1161"/>
      <c r="V13" s="1161"/>
      <c r="W13" s="1161" t="s">
        <v>455</v>
      </c>
    </row>
    <row r="14" spans="1:28" ht="14.25" customHeight="1">
      <c r="J14" s="531"/>
      <c r="K14" s="531"/>
      <c r="L14" s="1237" t="s">
        <v>92</v>
      </c>
      <c r="M14" s="1237" t="s">
        <v>640</v>
      </c>
      <c r="N14" s="663"/>
      <c r="O14" s="1238" t="s">
        <v>642</v>
      </c>
      <c r="P14" s="1239"/>
      <c r="Q14" s="1239"/>
      <c r="R14" s="1239"/>
      <c r="S14" s="1239"/>
      <c r="T14" s="1240"/>
      <c r="U14" s="1221" t="s">
        <v>341</v>
      </c>
      <c r="V14" s="1234" t="s">
        <v>275</v>
      </c>
      <c r="W14" s="1161"/>
    </row>
    <row r="15" spans="1:28" ht="14.25" customHeight="1">
      <c r="J15" s="531"/>
      <c r="K15" s="531"/>
      <c r="L15" s="1237"/>
      <c r="M15" s="1237"/>
      <c r="N15" s="664"/>
      <c r="O15" s="1243" t="s">
        <v>606</v>
      </c>
      <c r="P15" s="1241" t="s">
        <v>271</v>
      </c>
      <c r="Q15" s="1242"/>
      <c r="R15" s="1218" t="s">
        <v>655</v>
      </c>
      <c r="S15" s="1219"/>
      <c r="T15" s="1220"/>
      <c r="U15" s="1222"/>
      <c r="V15" s="1235"/>
      <c r="W15" s="1161"/>
    </row>
    <row r="16" spans="1:28" ht="33.75" customHeight="1">
      <c r="J16" s="531"/>
      <c r="K16" s="531"/>
      <c r="L16" s="1237"/>
      <c r="M16" s="1237"/>
      <c r="N16" s="665"/>
      <c r="O16" s="1244"/>
      <c r="P16" s="537" t="s">
        <v>607</v>
      </c>
      <c r="Q16" s="537" t="s">
        <v>6</v>
      </c>
      <c r="R16" s="538" t="s">
        <v>274</v>
      </c>
      <c r="S16" s="1232" t="s">
        <v>273</v>
      </c>
      <c r="T16" s="1233"/>
      <c r="U16" s="1223"/>
      <c r="V16" s="1236"/>
      <c r="W16" s="1161"/>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26">
        <f ca="1">OFFSET(S17,0,-1)+1</f>
        <v>7</v>
      </c>
      <c r="T17" s="1226"/>
      <c r="U17" s="650">
        <f ca="1">OFFSET(U17,0,-2)+1</f>
        <v>8</v>
      </c>
      <c r="V17" s="651">
        <f ca="1">OFFSET(V17,0,-1)</f>
        <v>8</v>
      </c>
      <c r="W17" s="650">
        <f ca="1">OFFSET(W17,0,-1)+1</f>
        <v>9</v>
      </c>
    </row>
    <row r="18" spans="1:28" ht="22.5">
      <c r="A18" s="1210">
        <v>1</v>
      </c>
      <c r="B18" s="849"/>
      <c r="C18" s="849"/>
      <c r="D18" s="849"/>
      <c r="E18" s="850"/>
      <c r="F18" s="851"/>
      <c r="G18" s="851"/>
      <c r="H18" s="851"/>
      <c r="I18" s="852"/>
      <c r="J18" s="847"/>
      <c r="K18" s="854"/>
      <c r="L18" s="595">
        <f>mergeValue(A18)</f>
        <v>1</v>
      </c>
      <c r="M18" s="643" t="s">
        <v>20</v>
      </c>
      <c r="N18" s="648"/>
      <c r="O18" s="1211"/>
      <c r="P18" s="1211"/>
      <c r="Q18" s="1211"/>
      <c r="R18" s="1211"/>
      <c r="S18" s="1211"/>
      <c r="T18" s="1211"/>
      <c r="U18" s="1211"/>
      <c r="V18" s="1211"/>
      <c r="W18" s="632" t="s">
        <v>476</v>
      </c>
      <c r="Y18" s="591"/>
      <c r="Z18" s="591" t="str">
        <f t="shared" ref="Z18:Z31" si="0">IF(M18="","",M18 )</f>
        <v>Наименование тарифа</v>
      </c>
      <c r="AA18" s="591"/>
      <c r="AB18" s="591"/>
    </row>
    <row r="19" spans="1:28" ht="22.5">
      <c r="A19" s="1210"/>
      <c r="B19" s="1210">
        <v>1</v>
      </c>
      <c r="C19" s="849"/>
      <c r="D19" s="849"/>
      <c r="E19" s="851"/>
      <c r="F19" s="851"/>
      <c r="G19" s="851"/>
      <c r="H19" s="851"/>
      <c r="I19" s="846"/>
      <c r="J19" s="845"/>
      <c r="K19" s="848"/>
      <c r="L19" s="595" t="str">
        <f>mergeValue(A19) &amp;"."&amp; mergeValue(B19)</f>
        <v>1.1</v>
      </c>
      <c r="M19" s="548" t="s">
        <v>16</v>
      </c>
      <c r="N19" s="648"/>
      <c r="O19" s="1211"/>
      <c r="P19" s="1211"/>
      <c r="Q19" s="1211"/>
      <c r="R19" s="1211"/>
      <c r="S19" s="1211"/>
      <c r="T19" s="1211"/>
      <c r="U19" s="1211"/>
      <c r="V19" s="1211"/>
      <c r="W19" s="632" t="s">
        <v>477</v>
      </c>
      <c r="Y19" s="591"/>
      <c r="Z19" s="591" t="str">
        <f t="shared" si="0"/>
        <v>Территория действия тарифа</v>
      </c>
      <c r="AA19" s="591"/>
      <c r="AB19" s="591"/>
    </row>
    <row r="20" spans="1:28" ht="22.5">
      <c r="A20" s="1210"/>
      <c r="B20" s="1210"/>
      <c r="C20" s="1210">
        <v>1</v>
      </c>
      <c r="D20" s="849"/>
      <c r="E20" s="851"/>
      <c r="F20" s="851"/>
      <c r="G20" s="851"/>
      <c r="H20" s="851"/>
      <c r="I20" s="853"/>
      <c r="J20" s="845"/>
      <c r="K20" s="848"/>
      <c r="L20" s="595" t="str">
        <f>mergeValue(A20) &amp;"."&amp; mergeValue(B20)&amp;"."&amp; mergeValue(C20)</f>
        <v>1.1.1</v>
      </c>
      <c r="M20" s="549" t="s">
        <v>7</v>
      </c>
      <c r="N20" s="648"/>
      <c r="O20" s="1211"/>
      <c r="P20" s="1211"/>
      <c r="Q20" s="1211"/>
      <c r="R20" s="1211"/>
      <c r="S20" s="1211"/>
      <c r="T20" s="1211"/>
      <c r="U20" s="1211"/>
      <c r="V20" s="1211"/>
      <c r="W20" s="632" t="s">
        <v>634</v>
      </c>
      <c r="Y20" s="591"/>
      <c r="Z20" s="591" t="str">
        <f t="shared" si="0"/>
        <v xml:space="preserve">Наименование системы теплоснабжения </v>
      </c>
      <c r="AA20" s="591"/>
      <c r="AB20" s="591"/>
    </row>
    <row r="21" spans="1:28" ht="22.5">
      <c r="A21" s="1210"/>
      <c r="B21" s="1210"/>
      <c r="C21" s="1210"/>
      <c r="D21" s="1210">
        <v>1</v>
      </c>
      <c r="E21" s="851"/>
      <c r="F21" s="851"/>
      <c r="G21" s="851"/>
      <c r="H21" s="851"/>
      <c r="I21" s="853"/>
      <c r="J21" s="845"/>
      <c r="K21" s="848"/>
      <c r="L21" s="595" t="str">
        <f>mergeValue(A21) &amp;"."&amp; mergeValue(B21)&amp;"."&amp; mergeValue(C21)&amp;"."&amp; mergeValue(D21)</f>
        <v>1.1.1.1</v>
      </c>
      <c r="M21" s="550" t="s">
        <v>22</v>
      </c>
      <c r="N21" s="648"/>
      <c r="O21" s="1211"/>
      <c r="P21" s="1211"/>
      <c r="Q21" s="1211"/>
      <c r="R21" s="1211"/>
      <c r="S21" s="1211"/>
      <c r="T21" s="1211"/>
      <c r="U21" s="1211"/>
      <c r="V21" s="1211"/>
      <c r="W21" s="632" t="s">
        <v>635</v>
      </c>
      <c r="Y21" s="591"/>
      <c r="Z21" s="591" t="str">
        <f t="shared" si="0"/>
        <v xml:space="preserve">Источник тепловой энергии  </v>
      </c>
      <c r="AA21" s="591"/>
      <c r="AB21" s="591"/>
    </row>
    <row r="22" spans="1:28" ht="101.25">
      <c r="A22" s="1210"/>
      <c r="B22" s="1210"/>
      <c r="C22" s="1210"/>
      <c r="D22" s="1210"/>
      <c r="E22" s="1210">
        <v>1</v>
      </c>
      <c r="F22" s="851"/>
      <c r="G22" s="851"/>
      <c r="H22" s="849">
        <v>1</v>
      </c>
      <c r="I22" s="1210">
        <v>1</v>
      </c>
      <c r="J22" s="851"/>
      <c r="K22" s="856"/>
      <c r="L22" s="595" t="str">
        <f>mergeValue(A22) &amp;"."&amp; mergeValue(B22)&amp;"."&amp; mergeValue(C22)&amp;"."&amp; mergeValue(D22)&amp;"."&amp; mergeValue(E22)</f>
        <v>1.1.1.1.1</v>
      </c>
      <c r="M22" s="556" t="s">
        <v>9</v>
      </c>
      <c r="N22" s="648"/>
      <c r="O22" s="1212"/>
      <c r="P22" s="1212"/>
      <c r="Q22" s="1212"/>
      <c r="R22" s="1212"/>
      <c r="S22" s="1212"/>
      <c r="T22" s="1212"/>
      <c r="U22" s="1212"/>
      <c r="V22" s="1212"/>
      <c r="W22" s="632" t="s">
        <v>639</v>
      </c>
      <c r="Y22" s="591"/>
      <c r="Z22" s="591" t="str">
        <f t="shared" si="0"/>
        <v>Схема подключения теплопотребляющей установки к коллектору источника тепловой энергии</v>
      </c>
      <c r="AA22" s="591"/>
      <c r="AB22" s="591"/>
    </row>
    <row r="23" spans="1:28" ht="90">
      <c r="A23" s="1210"/>
      <c r="B23" s="1210"/>
      <c r="C23" s="1210"/>
      <c r="D23" s="1210"/>
      <c r="E23" s="1210"/>
      <c r="F23" s="1210">
        <v>1</v>
      </c>
      <c r="G23" s="849"/>
      <c r="H23" s="849"/>
      <c r="I23" s="1210"/>
      <c r="J23" s="1210">
        <v>1</v>
      </c>
      <c r="K23" s="857"/>
      <c r="L23" s="595" t="str">
        <f>mergeValue(A23) &amp;"."&amp; mergeValue(B23)&amp;"."&amp; mergeValue(C23)&amp;"."&amp; mergeValue(D23)&amp;"."&amp; mergeValue(E23)&amp;"."&amp; mergeValue(F23)</f>
        <v>1.1.1.1.1.1</v>
      </c>
      <c r="M23" s="557" t="s">
        <v>10</v>
      </c>
      <c r="N23" s="648"/>
      <c r="O23" s="1213"/>
      <c r="P23" s="1214"/>
      <c r="Q23" s="1214"/>
      <c r="R23" s="1214"/>
      <c r="S23" s="1214"/>
      <c r="T23" s="1214"/>
      <c r="U23" s="1214"/>
      <c r="V23" s="1215"/>
      <c r="W23" s="632" t="s">
        <v>637</v>
      </c>
      <c r="Y23" s="591"/>
      <c r="Z23" s="591" t="str">
        <f t="shared" si="0"/>
        <v>Группа потребителей</v>
      </c>
      <c r="AA23" s="591"/>
      <c r="AB23" s="591"/>
    </row>
    <row r="24" spans="1:28" ht="189" customHeight="1">
      <c r="A24" s="1210"/>
      <c r="B24" s="1210"/>
      <c r="C24" s="1210"/>
      <c r="D24" s="1210"/>
      <c r="E24" s="1210"/>
      <c r="F24" s="1210"/>
      <c r="G24" s="849">
        <v>1</v>
      </c>
      <c r="H24" s="849"/>
      <c r="I24" s="1210"/>
      <c r="J24" s="1210"/>
      <c r="K24" s="857">
        <v>1</v>
      </c>
      <c r="L24" s="595" t="str">
        <f>mergeValue(A24) &amp;"."&amp; mergeValue(B24)&amp;"."&amp; mergeValue(C24)&amp;"."&amp; mergeValue(D24)&amp;"."&amp; mergeValue(E24)&amp;"."&amp; mergeValue(F24)&amp;"."&amp; mergeValue(G24)</f>
        <v>1.1.1.1.1.1.1</v>
      </c>
      <c r="M24" s="1071"/>
      <c r="N24" s="648"/>
      <c r="O24" s="564"/>
      <c r="P24" s="564"/>
      <c r="Q24" s="1096"/>
      <c r="R24" s="1216"/>
      <c r="S24" s="1217" t="s">
        <v>84</v>
      </c>
      <c r="T24" s="1216"/>
      <c r="U24" s="1217" t="s">
        <v>85</v>
      </c>
      <c r="V24" s="564"/>
      <c r="W24" s="1227" t="s">
        <v>656</v>
      </c>
      <c r="X24" s="587" t="str">
        <f>strCheckDate(O25:V25)</f>
        <v/>
      </c>
      <c r="Y24" s="591"/>
      <c r="Z24" s="591" t="str">
        <f t="shared" si="0"/>
        <v/>
      </c>
      <c r="AA24" s="591"/>
      <c r="AB24" s="591"/>
    </row>
    <row r="25" spans="1:28" ht="11.25" hidden="1" customHeight="1">
      <c r="A25" s="1210"/>
      <c r="B25" s="1210"/>
      <c r="C25" s="1210"/>
      <c r="D25" s="1210"/>
      <c r="E25" s="1210"/>
      <c r="F25" s="1210"/>
      <c r="G25" s="849"/>
      <c r="H25" s="849"/>
      <c r="I25" s="1210"/>
      <c r="J25" s="1210"/>
      <c r="K25" s="857"/>
      <c r="L25" s="602"/>
      <c r="M25" s="648"/>
      <c r="N25" s="648"/>
      <c r="O25" s="564"/>
      <c r="P25" s="564"/>
      <c r="Q25" s="586" t="str">
        <f>R24 &amp; "-" &amp; T24</f>
        <v>-</v>
      </c>
      <c r="R25" s="1216"/>
      <c r="S25" s="1217"/>
      <c r="T25" s="1216"/>
      <c r="U25" s="1217"/>
      <c r="V25" s="564"/>
      <c r="W25" s="1228"/>
      <c r="Y25" s="591"/>
      <c r="Z25" s="591" t="str">
        <f t="shared" si="0"/>
        <v/>
      </c>
      <c r="AA25" s="591"/>
      <c r="AB25" s="591"/>
    </row>
    <row r="26" spans="1:28" ht="15" customHeight="1">
      <c r="A26" s="1210"/>
      <c r="B26" s="1210"/>
      <c r="C26" s="1210"/>
      <c r="D26" s="1210"/>
      <c r="E26" s="1210"/>
      <c r="F26" s="1210"/>
      <c r="G26" s="851"/>
      <c r="H26" s="849"/>
      <c r="I26" s="1210"/>
      <c r="J26" s="1210"/>
      <c r="K26" s="856"/>
      <c r="L26" s="540"/>
      <c r="M26" s="559" t="s">
        <v>25</v>
      </c>
      <c r="N26" s="566"/>
      <c r="O26" s="566"/>
      <c r="P26" s="566"/>
      <c r="Q26" s="566"/>
      <c r="R26" s="566"/>
      <c r="S26" s="566"/>
      <c r="T26" s="566"/>
      <c r="U26" s="566"/>
      <c r="V26" s="562"/>
      <c r="W26" s="1229"/>
      <c r="Y26" s="591"/>
      <c r="Z26" s="591" t="str">
        <f t="shared" si="0"/>
        <v>Добавить вид теплоносителя (параметры теплоносителя)</v>
      </c>
      <c r="AA26" s="591"/>
      <c r="AB26" s="591"/>
    </row>
    <row r="27" spans="1:28" ht="15" customHeight="1">
      <c r="A27" s="1210"/>
      <c r="B27" s="1210"/>
      <c r="C27" s="1210"/>
      <c r="D27" s="1210"/>
      <c r="E27" s="1210"/>
      <c r="F27" s="851"/>
      <c r="G27" s="851"/>
      <c r="H27" s="849"/>
      <c r="I27" s="1210"/>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10"/>
      <c r="B28" s="1210"/>
      <c r="C28" s="1210"/>
      <c r="D28" s="1210"/>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10"/>
      <c r="B29" s="1210"/>
      <c r="C29" s="1210"/>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10"/>
      <c r="B30" s="1210"/>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10"/>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203" t="s">
        <v>633</v>
      </c>
      <c r="N34" s="1203"/>
      <c r="O34" s="1203"/>
      <c r="P34" s="1203"/>
      <c r="Q34" s="1203"/>
      <c r="R34" s="1203"/>
      <c r="S34" s="1203"/>
      <c r="T34" s="1203"/>
      <c r="U34" s="1203"/>
      <c r="V34" s="1203"/>
      <c r="W34" s="1203"/>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xr:uid="{00000000-0002-0000-0800-000000000000}"/>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xr:uid="{00000000-0002-0000-0800-000001000000}">
      <formula1>kind_of_cons</formula1>
    </dataValidation>
    <dataValidation allowBlank="1" promptTitle="checkPeriodRange" sqref="Q25 Q65561 Q131097 Q196633 Q262169 Q327705 Q393241 Q458777 Q524313 Q589849 Q655385 Q720921 Q786457 Q851993 Q917529 Q983065" xr:uid="{00000000-0002-0000-0800-000002000000}"/>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xr:uid="{00000000-0002-0000-0800-000003000000}">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xr:uid="{00000000-0002-0000-0800-000004000000}">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xr:uid="{00000000-0002-0000-08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xr:uid="{00000000-0002-0000-0800-000006000000}"/>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xr:uid="{00000000-0002-0000-0800-000007000000}"/>
    <dataValidation type="list" allowBlank="1" showInputMessage="1" showErrorMessage="1" errorTitle="Ошибка" error="Выберите значение из списка" prompt="Выберите значение из списка" sqref="O23:V23" xr:uid="{00000000-0002-0000-08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825</vt:i4>
      </vt:variant>
    </vt:vector>
  </HeadingPairs>
  <TitlesOfParts>
    <vt:vector size="833" baseType="lpstr">
      <vt:lpstr>Инструкция</vt:lpstr>
      <vt:lpstr>Титульный</vt:lpstr>
      <vt:lpstr>Территории</vt:lpstr>
      <vt:lpstr>Перечень тарифов</vt:lpstr>
      <vt:lpstr>Форма 1.0.1 | Т-ТЭ | потр</vt:lpstr>
      <vt:lpstr>Форма 4.2.1 | Т-ТЭ | потр</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Марина Гурышева</cp:lastModifiedBy>
  <cp:lastPrinted>2013-08-29T08:11:20Z</cp:lastPrinted>
  <dcterms:created xsi:type="dcterms:W3CDTF">2004-05-21T07:18:45Z</dcterms:created>
  <dcterms:modified xsi:type="dcterms:W3CDTF">2022-06-08T09:09:24Z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